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M:\Javna objava informacija\2026\"/>
    </mc:Choice>
  </mc:AlternateContent>
  <xr:revisionPtr revIDLastSave="0" documentId="8_{476984A5-AA7B-41B5-B3E1-8F9F55C6427A}" xr6:coauthVersionLast="47" xr6:coauthVersionMax="47" xr10:uidLastSave="{00000000-0000-0000-0000-000000000000}"/>
  <bookViews>
    <workbookView xWindow="-120" yWindow="-120" windowWidth="29040" windowHeight="15720" xr2:uid="{B725898E-B28D-4DE4-B9DF-680D5DC59F1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23" i="1" l="1"/>
  <c r="E122" i="1"/>
  <c r="E121" i="1"/>
  <c r="E125" i="1" s="1"/>
  <c r="E120" i="1"/>
  <c r="E119" i="1"/>
  <c r="E118" i="1"/>
  <c r="E116" i="1"/>
  <c r="E117" i="1" s="1"/>
  <c r="E114" i="1"/>
  <c r="E115" i="1" s="1"/>
  <c r="E113" i="1"/>
  <c r="E111" i="1"/>
  <c r="E108" i="1"/>
  <c r="E109" i="1" s="1"/>
  <c r="E106" i="1"/>
  <c r="E107" i="1" s="1"/>
  <c r="E105" i="1"/>
  <c r="E103" i="1"/>
  <c r="E101" i="1"/>
  <c r="E99" i="1"/>
  <c r="E97" i="1"/>
  <c r="E95" i="1"/>
  <c r="E93" i="1"/>
  <c r="E91" i="1"/>
  <c r="E89" i="1"/>
  <c r="E87" i="1"/>
  <c r="E84" i="1"/>
  <c r="E85" i="1" s="1"/>
  <c r="E83" i="1"/>
  <c r="E80" i="1"/>
  <c r="E81" i="1" s="1"/>
  <c r="E78" i="1"/>
  <c r="E79" i="1" s="1"/>
  <c r="E76" i="1"/>
  <c r="E77" i="1" s="1"/>
  <c r="E75" i="1"/>
  <c r="E73" i="1"/>
  <c r="E71" i="1"/>
  <c r="E70" i="1"/>
  <c r="E69" i="1"/>
  <c r="E68" i="1"/>
  <c r="E66" i="1"/>
  <c r="E67" i="1" s="1"/>
  <c r="E65" i="1"/>
  <c r="E62" i="1"/>
  <c r="E63" i="1" s="1"/>
  <c r="E60" i="1"/>
  <c r="E61" i="1" s="1"/>
  <c r="E59" i="1"/>
  <c r="E56" i="1"/>
  <c r="E57" i="1" s="1"/>
  <c r="E55" i="1"/>
  <c r="E53" i="1"/>
  <c r="E50" i="1"/>
  <c r="E51" i="1" s="1"/>
  <c r="E49" i="1"/>
  <c r="E46" i="1"/>
  <c r="E47" i="1" s="1"/>
  <c r="E45" i="1"/>
  <c r="E43" i="1"/>
  <c r="E41" i="1"/>
  <c r="E39" i="1"/>
  <c r="E36" i="1"/>
  <c r="E37" i="1" s="1"/>
  <c r="E35" i="1"/>
  <c r="E33" i="1"/>
  <c r="E30" i="1"/>
  <c r="E31" i="1" s="1"/>
  <c r="E29" i="1"/>
  <c r="E27" i="1"/>
  <c r="E25" i="1"/>
  <c r="E23" i="1"/>
  <c r="E21" i="1"/>
  <c r="E19" i="1"/>
  <c r="E16" i="1"/>
  <c r="E17" i="1" s="1"/>
  <c r="E14" i="1"/>
  <c r="E15" i="1" s="1"/>
  <c r="E13" i="1"/>
  <c r="E11" i="1"/>
  <c r="E9" i="1"/>
  <c r="E7" i="1"/>
</calcChain>
</file>

<file path=xl/sharedStrings.xml><?xml version="1.0" encoding="utf-8"?>
<sst xmlns="http://schemas.openxmlformats.org/spreadsheetml/2006/main" count="554" uniqueCount="103">
  <si>
    <t xml:space="preserve">Ministarstvo financija - Carinska uprava </t>
  </si>
  <si>
    <t>Izvješće o isplatama - LIPANJ 2026.</t>
  </si>
  <si>
    <t>NAZIV ISPLATITELJA</t>
  </si>
  <si>
    <t>NAZIV PRIMATELJA</t>
  </si>
  <si>
    <t>OIB</t>
  </si>
  <si>
    <t>SJEDIŠTE</t>
  </si>
  <si>
    <t>IZNOS</t>
  </si>
  <si>
    <t>VALUTA</t>
  </si>
  <si>
    <t>GODINA I MJESEC</t>
  </si>
  <si>
    <t>VRSTA RASHODA</t>
  </si>
  <si>
    <t>NAZIV KONTA</t>
  </si>
  <si>
    <t>Carinska uprava</t>
  </si>
  <si>
    <t>FERO TERM</t>
  </si>
  <si>
    <t>Zagreb</t>
  </si>
  <si>
    <t>EUR</t>
  </si>
  <si>
    <t>2026/06</t>
  </si>
  <si>
    <t>Uredski materijal i ostali mat. rashodi</t>
  </si>
  <si>
    <t>Ukupno</t>
  </si>
  <si>
    <t>INA D.D.</t>
  </si>
  <si>
    <t>27759560625</t>
  </si>
  <si>
    <t>Energija</t>
  </si>
  <si>
    <t>PCU Zagreb</t>
  </si>
  <si>
    <t xml:space="preserve">PEVEX D.D. </t>
  </si>
  <si>
    <t>AUTO KLUB SIGET</t>
  </si>
  <si>
    <t>Registracija/odjava vozila</t>
  </si>
  <si>
    <t>ZAGREBPARKING</t>
  </si>
  <si>
    <t>Službena putovanja</t>
  </si>
  <si>
    <t>BEST IN PARKING</t>
  </si>
  <si>
    <t>PCU Rijeka</t>
  </si>
  <si>
    <t>LOKOT</t>
  </si>
  <si>
    <t>Rijeka</t>
  </si>
  <si>
    <t>DAMAN D.O.O.</t>
  </si>
  <si>
    <t>Gorivo</t>
  </si>
  <si>
    <t>KRNJEVO D.O.O.</t>
  </si>
  <si>
    <t>Sitan inventar</t>
  </si>
  <si>
    <t>DAVOR D.O.O.</t>
  </si>
  <si>
    <t>Viškovo</t>
  </si>
  <si>
    <t>Ostale usluge</t>
  </si>
  <si>
    <t>PCU Osijek</t>
  </si>
  <si>
    <t>PEVEX D.O.O.</t>
  </si>
  <si>
    <t>Osijek</t>
  </si>
  <si>
    <t>SLAVKAN</t>
  </si>
  <si>
    <t>OMEGA</t>
  </si>
  <si>
    <t>BINA ISTRA</t>
  </si>
  <si>
    <t>PCU Split</t>
  </si>
  <si>
    <t>AMADEUS II D.O.O.</t>
  </si>
  <si>
    <t>Ploče</t>
  </si>
  <si>
    <t>AUTOCENTAR ŠIBENIK</t>
  </si>
  <si>
    <t>Šibenik</t>
  </si>
  <si>
    <t xml:space="preserve">Usluge tekućeg i investicijskog oržavanja </t>
  </si>
  <si>
    <t>AUTO-TIM</t>
  </si>
  <si>
    <t>BAUHAUS</t>
  </si>
  <si>
    <t>BUKVICA</t>
  </si>
  <si>
    <t>CVH</t>
  </si>
  <si>
    <t>DIGITAL</t>
  </si>
  <si>
    <t>GRAD KORČULA</t>
  </si>
  <si>
    <t>Korčula</t>
  </si>
  <si>
    <t>GRAD MAKARSKA</t>
  </si>
  <si>
    <t>Makarska</t>
  </si>
  <si>
    <t>GRAD OMIŠ</t>
  </si>
  <si>
    <t>Omiš</t>
  </si>
  <si>
    <t>GADSKO PODUZEĆE D.O.O.</t>
  </si>
  <si>
    <t>Vodice</t>
  </si>
  <si>
    <t>GRAĐA</t>
  </si>
  <si>
    <t>HAC D.O.O.</t>
  </si>
  <si>
    <t>Split</t>
  </si>
  <si>
    <t>JADROLINIJA</t>
  </si>
  <si>
    <t>JYSK</t>
  </si>
  <si>
    <t xml:space="preserve">KLIMATERM D.O.O. </t>
  </si>
  <si>
    <t>KONZUM</t>
  </si>
  <si>
    <t>KROJAČKI SALON</t>
  </si>
  <si>
    <t>MA I JA</t>
  </si>
  <si>
    <t>MARTINA S</t>
  </si>
  <si>
    <t xml:space="preserve">MATIĆ D.O.O. </t>
  </si>
  <si>
    <t>MESTRALUN D.O.O.</t>
  </si>
  <si>
    <t>Milna</t>
  </si>
  <si>
    <t>MULLER</t>
  </si>
  <si>
    <t>MURTELA</t>
  </si>
  <si>
    <t>Murter</t>
  </si>
  <si>
    <t xml:space="preserve">PEVEX </t>
  </si>
  <si>
    <t>Sesvete</t>
  </si>
  <si>
    <t>Reprezentacija</t>
  </si>
  <si>
    <t>RIVINA JARUGA</t>
  </si>
  <si>
    <t>Skradin</t>
  </si>
  <si>
    <t>RM PRESTIGE D.O.O.</t>
  </si>
  <si>
    <t>ROKO</t>
  </si>
  <si>
    <t>STUDENAC D.O.O.</t>
  </si>
  <si>
    <t>ŠVEDO</t>
  </si>
  <si>
    <t>TEDI D.O.O.</t>
  </si>
  <si>
    <t>Metković</t>
  </si>
  <si>
    <t>TOMMY D.O.O.</t>
  </si>
  <si>
    <t>TONI-COOP D.O.O.</t>
  </si>
  <si>
    <t>TRAMAX D.O.O.</t>
  </si>
  <si>
    <t>VODICE</t>
  </si>
  <si>
    <t>LIDL D.O.O.</t>
  </si>
  <si>
    <t>Velika Gorica</t>
  </si>
  <si>
    <t>Republika Hrvatska Ministarstvo financija</t>
  </si>
  <si>
    <t>Plaće za redovan rad</t>
  </si>
  <si>
    <t>Plaće za prekovremeni rad</t>
  </si>
  <si>
    <t>Doprinosi za mirovinsko osiguranje</t>
  </si>
  <si>
    <t>Doprinosi za obavezno zdravstveno osiguranje</t>
  </si>
  <si>
    <t>Naknade za prijevoz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</si>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</sst>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b/>
      <sz val="12"/>
      <color indexed="8"/>
      <name val="Arial"/>
      <family val="2"/>
      <charset val="1"/>
    </font>
    <font>
      <b/>
      <sz val="11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/>
    <xf numFmtId="0" fontId="6" fillId="3" borderId="6" xfId="0" applyFont="1" applyFill="1" applyBorder="1"/>
    <xf numFmtId="0" fontId="7" fillId="3" borderId="6" xfId="0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right"/>
    </xf>
    <xf numFmtId="4" fontId="6" fillId="3" borderId="6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8" fillId="3" borderId="9" xfId="0" applyFont="1" applyFill="1" applyBorder="1" applyAlignment="1">
      <alignment horizontal="right"/>
    </xf>
    <xf numFmtId="0" fontId="7" fillId="3" borderId="7" xfId="0" applyFont="1" applyFill="1" applyBorder="1" applyAlignment="1">
      <alignment horizontal="center"/>
    </xf>
    <xf numFmtId="4" fontId="8" fillId="3" borderId="6" xfId="0" applyNumberFormat="1" applyFont="1" applyFill="1" applyBorder="1" applyAlignment="1">
      <alignment horizontal="right"/>
    </xf>
    <xf numFmtId="49" fontId="7" fillId="0" borderId="6" xfId="0" applyNumberFormat="1" applyFont="1" applyBorder="1" applyAlignment="1">
      <alignment horizontal="center"/>
    </xf>
    <xf numFmtId="0" fontId="6" fillId="3" borderId="10" xfId="0" applyFont="1" applyFill="1" applyBorder="1"/>
    <xf numFmtId="0" fontId="9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7" fillId="0" borderId="10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4" fontId="7" fillId="0" borderId="6" xfId="0" applyNumberFormat="1" applyFont="1" applyBorder="1"/>
    <xf numFmtId="0" fontId="8" fillId="3" borderId="6" xfId="0" applyFont="1" applyFill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left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wrapText="1"/>
    </xf>
    <xf numFmtId="2" fontId="7" fillId="0" borderId="6" xfId="0" applyNumberFormat="1" applyFont="1" applyBorder="1" applyAlignment="1">
      <alignment horizontal="right" vertical="center"/>
    </xf>
    <xf numFmtId="0" fontId="10" fillId="3" borderId="10" xfId="0" applyFont="1" applyFill="1" applyBorder="1"/>
    <xf numFmtId="49" fontId="6" fillId="3" borderId="6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left"/>
    </xf>
    <xf numFmtId="0" fontId="11" fillId="0" borderId="6" xfId="0" applyFont="1" applyBorder="1"/>
    <xf numFmtId="0" fontId="11" fillId="0" borderId="6" xfId="0" applyFont="1" applyBorder="1" applyAlignment="1">
      <alignment horizontal="center"/>
    </xf>
    <xf numFmtId="4" fontId="11" fillId="0" borderId="6" xfId="0" applyNumberFormat="1" applyFont="1" applyBorder="1"/>
    <xf numFmtId="4" fontId="11" fillId="0" borderId="6" xfId="0" applyNumberFormat="1" applyFont="1" applyBorder="1" applyAlignment="1">
      <alignment horizontal="center"/>
    </xf>
    <xf numFmtId="49" fontId="11" fillId="0" borderId="6" xfId="0" applyNumberFormat="1" applyFont="1" applyBorder="1" applyAlignment="1">
      <alignment horizontal="center"/>
    </xf>
    <xf numFmtId="0" fontId="11" fillId="3" borderId="6" xfId="0" applyFont="1" applyFill="1" applyBorder="1" applyAlignment="1">
      <alignment horizontal="left"/>
    </xf>
    <xf numFmtId="0" fontId="11" fillId="0" borderId="10" xfId="0" applyFont="1" applyBorder="1"/>
    <xf numFmtId="0" fontId="11" fillId="0" borderId="9" xfId="0" applyFont="1" applyBorder="1"/>
    <xf numFmtId="0" fontId="11" fillId="3" borderId="8" xfId="0" applyFont="1" applyFill="1" applyBorder="1" applyAlignment="1">
      <alignment horizontal="left"/>
    </xf>
    <xf numFmtId="0" fontId="12" fillId="0" borderId="9" xfId="0" applyFont="1" applyBorder="1" applyAlignment="1">
      <alignment horizontal="right"/>
    </xf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4" fontId="12" fillId="0" borderId="6" xfId="0" applyNumberFormat="1" applyFont="1" applyBorder="1"/>
    <xf numFmtId="0" fontId="12" fillId="3" borderId="8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A6419-7BFE-48C7-8EDC-5A8EB6B33EB9}">
  <dimension ref="A1:I125"/>
  <sheetViews>
    <sheetView tabSelected="1" workbookViewId="0">
      <selection activeCell="L4" sqref="L4:L5"/>
    </sheetView>
  </sheetViews>
  <sheetFormatPr defaultRowHeight="15" x14ac:dyDescent="0.25"/>
  <cols>
    <col min="1" max="1" width="18" customWidth="1"/>
    <col min="2" max="2" width="39.5703125" customWidth="1"/>
    <col min="3" max="3" width="13.7109375" bestFit="1" customWidth="1"/>
    <col min="5" max="5" width="13" customWidth="1"/>
    <col min="9" max="9" width="39.85546875" customWidth="1"/>
  </cols>
  <sheetData>
    <row r="1" spans="1:9" ht="15.75" x14ac:dyDescent="0.25">
      <c r="A1" s="1" t="s">
        <v>0</v>
      </c>
      <c r="B1" s="1"/>
      <c r="C1" s="2"/>
      <c r="D1" s="3"/>
      <c r="E1" s="4"/>
      <c r="F1" s="5"/>
      <c r="G1" s="5"/>
      <c r="H1" s="5"/>
    </row>
    <row r="2" spans="1:9" x14ac:dyDescent="0.25">
      <c r="C2" s="3"/>
      <c r="D2" s="3"/>
      <c r="E2" s="6"/>
      <c r="F2" s="5"/>
      <c r="G2" s="7"/>
      <c r="H2" s="5"/>
      <c r="I2" s="5"/>
    </row>
    <row r="3" spans="1:9" ht="15.75" x14ac:dyDescent="0.25">
      <c r="B3" s="8" t="s">
        <v>1</v>
      </c>
      <c r="C3" s="8"/>
      <c r="D3" s="8"/>
      <c r="E3" s="8"/>
      <c r="F3" s="8"/>
      <c r="G3" s="8"/>
      <c r="H3" s="8"/>
      <c r="I3" s="8"/>
    </row>
    <row r="4" spans="1:9" ht="16.5" thickBot="1" x14ac:dyDescent="0.3">
      <c r="B4" s="9"/>
      <c r="C4" s="3"/>
      <c r="D4" s="3"/>
      <c r="E4" s="10"/>
      <c r="F4" s="9"/>
      <c r="G4" s="11"/>
      <c r="H4" s="9"/>
      <c r="I4" s="9"/>
    </row>
    <row r="5" spans="1:9" ht="39" thickBot="1" x14ac:dyDescent="0.3">
      <c r="A5" s="12" t="s">
        <v>2</v>
      </c>
      <c r="B5" s="13" t="s">
        <v>3</v>
      </c>
      <c r="C5" s="14" t="s">
        <v>4</v>
      </c>
      <c r="D5" s="14" t="s">
        <v>5</v>
      </c>
      <c r="E5" s="15" t="s">
        <v>6</v>
      </c>
      <c r="F5" s="16" t="s">
        <v>7</v>
      </c>
      <c r="G5" s="17" t="s">
        <v>8</v>
      </c>
      <c r="H5" s="16" t="s">
        <v>9</v>
      </c>
      <c r="I5" s="18" t="s">
        <v>10</v>
      </c>
    </row>
    <row r="6" spans="1:9" ht="15.75" x14ac:dyDescent="0.25">
      <c r="A6" s="19" t="s">
        <v>11</v>
      </c>
      <c r="B6" s="20" t="s">
        <v>12</v>
      </c>
      <c r="C6" s="21">
        <v>69638067216</v>
      </c>
      <c r="D6" s="21" t="s">
        <v>13</v>
      </c>
      <c r="E6" s="22">
        <v>33.6</v>
      </c>
      <c r="F6" s="23" t="s">
        <v>14</v>
      </c>
      <c r="G6" s="24" t="s">
        <v>15</v>
      </c>
      <c r="H6" s="25">
        <v>3221</v>
      </c>
      <c r="I6" s="26" t="s">
        <v>16</v>
      </c>
    </row>
    <row r="7" spans="1:9" ht="15.75" x14ac:dyDescent="0.25">
      <c r="A7" s="19"/>
      <c r="B7" s="27" t="s">
        <v>17</v>
      </c>
      <c r="C7" s="21"/>
      <c r="D7" s="28"/>
      <c r="E7" s="29">
        <f>+E6</f>
        <v>33.6</v>
      </c>
      <c r="F7" s="23" t="s">
        <v>14</v>
      </c>
      <c r="G7" s="24" t="s">
        <v>15</v>
      </c>
      <c r="H7" s="25"/>
      <c r="I7" s="26"/>
    </row>
    <row r="8" spans="1:9" ht="15.75" x14ac:dyDescent="0.25">
      <c r="A8" s="19" t="s">
        <v>11</v>
      </c>
      <c r="B8" s="20" t="s">
        <v>18</v>
      </c>
      <c r="C8" s="30" t="s">
        <v>19</v>
      </c>
      <c r="D8" s="21" t="s">
        <v>13</v>
      </c>
      <c r="E8" s="22">
        <v>30</v>
      </c>
      <c r="F8" s="23" t="s">
        <v>14</v>
      </c>
      <c r="G8" s="24" t="s">
        <v>15</v>
      </c>
      <c r="H8" s="25">
        <v>3223</v>
      </c>
      <c r="I8" s="26" t="s">
        <v>20</v>
      </c>
    </row>
    <row r="9" spans="1:9" ht="15.75" x14ac:dyDescent="0.25">
      <c r="A9" s="31"/>
      <c r="B9" s="27" t="s">
        <v>17</v>
      </c>
      <c r="C9" s="32"/>
      <c r="D9" s="32"/>
      <c r="E9" s="29">
        <f>E8</f>
        <v>30</v>
      </c>
      <c r="F9" s="23" t="s">
        <v>14</v>
      </c>
      <c r="G9" s="24" t="s">
        <v>15</v>
      </c>
      <c r="H9" s="33"/>
      <c r="I9" s="34"/>
    </row>
    <row r="10" spans="1:9" ht="15.75" x14ac:dyDescent="0.25">
      <c r="A10" s="35" t="s">
        <v>21</v>
      </c>
      <c r="B10" s="36" t="s">
        <v>22</v>
      </c>
      <c r="C10" s="37">
        <v>73660371074</v>
      </c>
      <c r="D10" s="37" t="s">
        <v>13</v>
      </c>
      <c r="E10" s="38">
        <v>15.39</v>
      </c>
      <c r="F10" s="23" t="s">
        <v>14</v>
      </c>
      <c r="G10" s="24" t="s">
        <v>15</v>
      </c>
      <c r="H10" s="25">
        <v>3221</v>
      </c>
      <c r="I10" s="26" t="s">
        <v>16</v>
      </c>
    </row>
    <row r="11" spans="1:9" ht="15.75" x14ac:dyDescent="0.25">
      <c r="A11" s="31"/>
      <c r="B11" s="39" t="s">
        <v>17</v>
      </c>
      <c r="C11" s="32"/>
      <c r="D11" s="32"/>
      <c r="E11" s="29">
        <f>E10</f>
        <v>15.39</v>
      </c>
      <c r="F11" s="23" t="s">
        <v>14</v>
      </c>
      <c r="G11" s="24" t="s">
        <v>15</v>
      </c>
      <c r="H11" s="25"/>
      <c r="I11" s="26"/>
    </row>
    <row r="12" spans="1:9" ht="15.75" x14ac:dyDescent="0.25">
      <c r="A12" s="35" t="s">
        <v>21</v>
      </c>
      <c r="B12" s="20" t="s">
        <v>23</v>
      </c>
      <c r="C12" s="37">
        <v>30716520726</v>
      </c>
      <c r="D12" s="21" t="s">
        <v>13</v>
      </c>
      <c r="E12" s="38">
        <v>2.73</v>
      </c>
      <c r="F12" s="23" t="s">
        <v>14</v>
      </c>
      <c r="G12" s="24" t="s">
        <v>15</v>
      </c>
      <c r="H12" s="40">
        <v>2323</v>
      </c>
      <c r="I12" s="26" t="s">
        <v>24</v>
      </c>
    </row>
    <row r="13" spans="1:9" ht="15.75" x14ac:dyDescent="0.25">
      <c r="A13" s="31"/>
      <c r="B13" s="39" t="s">
        <v>17</v>
      </c>
      <c r="C13" s="32"/>
      <c r="D13" s="32"/>
      <c r="E13" s="29">
        <f>E12</f>
        <v>2.73</v>
      </c>
      <c r="F13" s="23" t="s">
        <v>14</v>
      </c>
      <c r="G13" s="24" t="s">
        <v>15</v>
      </c>
      <c r="H13" s="41"/>
      <c r="I13" s="42"/>
    </row>
    <row r="14" spans="1:9" ht="15.75" x14ac:dyDescent="0.25">
      <c r="A14" s="35" t="s">
        <v>21</v>
      </c>
      <c r="B14" s="20" t="s">
        <v>25</v>
      </c>
      <c r="C14" s="37">
        <v>85584865987</v>
      </c>
      <c r="D14" s="21" t="s">
        <v>13</v>
      </c>
      <c r="E14" s="38">
        <f>37.2+4.8</f>
        <v>42</v>
      </c>
      <c r="F14" s="23" t="s">
        <v>14</v>
      </c>
      <c r="G14" s="24" t="s">
        <v>15</v>
      </c>
      <c r="H14" s="40">
        <v>3211</v>
      </c>
      <c r="I14" s="26" t="s">
        <v>26</v>
      </c>
    </row>
    <row r="15" spans="1:9" ht="15.75" x14ac:dyDescent="0.25">
      <c r="A15" s="31"/>
      <c r="B15" s="39" t="s">
        <v>17</v>
      </c>
      <c r="C15" s="32"/>
      <c r="D15" s="32"/>
      <c r="E15" s="29">
        <f>E14</f>
        <v>42</v>
      </c>
      <c r="F15" s="23" t="s">
        <v>14</v>
      </c>
      <c r="G15" s="24" t="s">
        <v>15</v>
      </c>
      <c r="H15" s="25"/>
      <c r="I15" s="26"/>
    </row>
    <row r="16" spans="1:9" ht="15.75" x14ac:dyDescent="0.25">
      <c r="A16" s="35" t="s">
        <v>21</v>
      </c>
      <c r="B16" s="20" t="s">
        <v>27</v>
      </c>
      <c r="C16" s="37">
        <v>85584865987</v>
      </c>
      <c r="D16" s="21" t="s">
        <v>13</v>
      </c>
      <c r="E16" s="38">
        <f>7.2+7.2+16.8</f>
        <v>31.200000000000003</v>
      </c>
      <c r="F16" s="23" t="s">
        <v>14</v>
      </c>
      <c r="G16" s="24" t="s">
        <v>15</v>
      </c>
      <c r="H16" s="40">
        <v>3211</v>
      </c>
      <c r="I16" s="26" t="s">
        <v>26</v>
      </c>
    </row>
    <row r="17" spans="1:9" ht="15.75" x14ac:dyDescent="0.25">
      <c r="A17" s="31"/>
      <c r="B17" s="39" t="s">
        <v>17</v>
      </c>
      <c r="C17" s="32"/>
      <c r="D17" s="32"/>
      <c r="E17" s="29">
        <f>E16</f>
        <v>31.200000000000003</v>
      </c>
      <c r="F17" s="23" t="s">
        <v>14</v>
      </c>
      <c r="G17" s="24" t="s">
        <v>15</v>
      </c>
      <c r="H17" s="25"/>
      <c r="I17" s="26"/>
    </row>
    <row r="18" spans="1:9" ht="15.75" x14ac:dyDescent="0.25">
      <c r="A18" s="31" t="s">
        <v>28</v>
      </c>
      <c r="B18" s="43" t="s">
        <v>29</v>
      </c>
      <c r="C18" s="44">
        <v>82916275062</v>
      </c>
      <c r="D18" s="44" t="s">
        <v>30</v>
      </c>
      <c r="E18" s="38">
        <v>13.8</v>
      </c>
      <c r="F18" s="23" t="s">
        <v>14</v>
      </c>
      <c r="G18" s="24" t="s">
        <v>15</v>
      </c>
      <c r="H18" s="25">
        <v>3221</v>
      </c>
      <c r="I18" s="26" t="s">
        <v>16</v>
      </c>
    </row>
    <row r="19" spans="1:9" ht="15.75" x14ac:dyDescent="0.25">
      <c r="A19" s="31"/>
      <c r="B19" s="39" t="s">
        <v>17</v>
      </c>
      <c r="C19" s="32"/>
      <c r="D19" s="32"/>
      <c r="E19" s="29">
        <f>E18</f>
        <v>13.8</v>
      </c>
      <c r="F19" s="23" t="s">
        <v>14</v>
      </c>
      <c r="G19" s="24" t="s">
        <v>15</v>
      </c>
      <c r="H19" s="45"/>
      <c r="I19" s="34"/>
    </row>
    <row r="20" spans="1:9" ht="30" x14ac:dyDescent="0.25">
      <c r="A20" s="31" t="s">
        <v>28</v>
      </c>
      <c r="B20" s="43" t="s">
        <v>31</v>
      </c>
      <c r="C20" s="44">
        <v>99465082167</v>
      </c>
      <c r="D20" s="44" t="s">
        <v>30</v>
      </c>
      <c r="E20" s="46">
        <v>20.98</v>
      </c>
      <c r="F20" s="23" t="s">
        <v>14</v>
      </c>
      <c r="G20" s="24" t="s">
        <v>15</v>
      </c>
      <c r="H20" s="25">
        <v>3221</v>
      </c>
      <c r="I20" s="26" t="s">
        <v>16</v>
      </c>
    </row>
    <row r="21" spans="1:9" ht="15.75" x14ac:dyDescent="0.25">
      <c r="A21" s="31"/>
      <c r="B21" s="39" t="s">
        <v>17</v>
      </c>
      <c r="C21" s="32"/>
      <c r="D21" s="32"/>
      <c r="E21" s="29">
        <f>E20</f>
        <v>20.98</v>
      </c>
      <c r="F21" s="23" t="s">
        <v>14</v>
      </c>
      <c r="G21" s="24" t="s">
        <v>15</v>
      </c>
      <c r="H21" s="25"/>
      <c r="I21" s="26"/>
    </row>
    <row r="22" spans="1:9" ht="15.75" x14ac:dyDescent="0.25">
      <c r="A22" s="31" t="s">
        <v>28</v>
      </c>
      <c r="B22" s="43" t="s">
        <v>18</v>
      </c>
      <c r="C22" s="44">
        <v>27759560625</v>
      </c>
      <c r="D22" s="44" t="s">
        <v>13</v>
      </c>
      <c r="E22" s="38">
        <v>75.8</v>
      </c>
      <c r="F22" s="23" t="s">
        <v>14</v>
      </c>
      <c r="G22" s="24" t="s">
        <v>15</v>
      </c>
      <c r="H22" s="25">
        <v>3223</v>
      </c>
      <c r="I22" s="26" t="s">
        <v>32</v>
      </c>
    </row>
    <row r="23" spans="1:9" ht="15.75" x14ac:dyDescent="0.25">
      <c r="A23" s="31"/>
      <c r="B23" s="39" t="s">
        <v>17</v>
      </c>
      <c r="C23" s="32"/>
      <c r="D23" s="32"/>
      <c r="E23" s="29">
        <f>E22</f>
        <v>75.8</v>
      </c>
      <c r="F23" s="23" t="s">
        <v>14</v>
      </c>
      <c r="G23" s="24" t="s">
        <v>15</v>
      </c>
      <c r="H23" s="25"/>
      <c r="I23" s="26"/>
    </row>
    <row r="24" spans="1:9" ht="30" x14ac:dyDescent="0.25">
      <c r="A24" s="31" t="s">
        <v>28</v>
      </c>
      <c r="B24" s="43" t="s">
        <v>33</v>
      </c>
      <c r="C24" s="44">
        <v>70121237048</v>
      </c>
      <c r="D24" s="44" t="s">
        <v>30</v>
      </c>
      <c r="E24" s="46">
        <v>32.5</v>
      </c>
      <c r="F24" s="23" t="s">
        <v>14</v>
      </c>
      <c r="G24" s="24" t="s">
        <v>15</v>
      </c>
      <c r="H24" s="25">
        <v>3225</v>
      </c>
      <c r="I24" s="26" t="s">
        <v>34</v>
      </c>
    </row>
    <row r="25" spans="1:9" ht="15.75" x14ac:dyDescent="0.25">
      <c r="A25" s="31"/>
      <c r="B25" s="39" t="s">
        <v>17</v>
      </c>
      <c r="C25" s="32"/>
      <c r="D25" s="32"/>
      <c r="E25" s="29">
        <f>E24</f>
        <v>32.5</v>
      </c>
      <c r="F25" s="23" t="s">
        <v>14</v>
      </c>
      <c r="G25" s="24" t="s">
        <v>15</v>
      </c>
      <c r="H25" s="25"/>
      <c r="I25" s="26"/>
    </row>
    <row r="26" spans="1:9" ht="30" x14ac:dyDescent="0.25">
      <c r="A26" s="31" t="s">
        <v>28</v>
      </c>
      <c r="B26" s="43" t="s">
        <v>35</v>
      </c>
      <c r="C26" s="44">
        <v>18683136487</v>
      </c>
      <c r="D26" s="44" t="s">
        <v>36</v>
      </c>
      <c r="E26" s="46">
        <v>33</v>
      </c>
      <c r="F26" s="23" t="s">
        <v>14</v>
      </c>
      <c r="G26" s="24" t="s">
        <v>15</v>
      </c>
      <c r="H26" s="25">
        <v>3239</v>
      </c>
      <c r="I26" s="26" t="s">
        <v>37</v>
      </c>
    </row>
    <row r="27" spans="1:9" ht="15.75" x14ac:dyDescent="0.25">
      <c r="A27" s="47"/>
      <c r="B27" s="39" t="s">
        <v>17</v>
      </c>
      <c r="C27" s="32"/>
      <c r="D27" s="32"/>
      <c r="E27" s="29">
        <f t="shared" ref="E27" si="0">E26</f>
        <v>33</v>
      </c>
      <c r="F27" s="23" t="s">
        <v>14</v>
      </c>
      <c r="G27" s="24" t="s">
        <v>15</v>
      </c>
      <c r="H27" s="41"/>
      <c r="I27" s="42"/>
    </row>
    <row r="28" spans="1:9" ht="15.75" x14ac:dyDescent="0.25">
      <c r="A28" s="35" t="s">
        <v>38</v>
      </c>
      <c r="B28" s="36" t="s">
        <v>39</v>
      </c>
      <c r="C28" s="37">
        <v>73660371074</v>
      </c>
      <c r="D28" s="37" t="s">
        <v>40</v>
      </c>
      <c r="E28" s="38">
        <v>9.8000000000000007</v>
      </c>
      <c r="F28" s="23" t="s">
        <v>14</v>
      </c>
      <c r="G28" s="24" t="s">
        <v>15</v>
      </c>
      <c r="H28" s="25">
        <v>3221</v>
      </c>
      <c r="I28" s="26" t="s">
        <v>16</v>
      </c>
    </row>
    <row r="29" spans="1:9" ht="15.75" x14ac:dyDescent="0.25">
      <c r="A29" s="31"/>
      <c r="B29" s="39" t="s">
        <v>17</v>
      </c>
      <c r="C29" s="32"/>
      <c r="D29" s="32"/>
      <c r="E29" s="29">
        <f>E28</f>
        <v>9.8000000000000007</v>
      </c>
      <c r="F29" s="23" t="s">
        <v>14</v>
      </c>
      <c r="G29" s="24" t="s">
        <v>15</v>
      </c>
      <c r="H29" s="25"/>
      <c r="I29" s="26"/>
    </row>
    <row r="30" spans="1:9" ht="15.75" x14ac:dyDescent="0.25">
      <c r="A30" s="35" t="s">
        <v>38</v>
      </c>
      <c r="B30" s="36" t="s">
        <v>18</v>
      </c>
      <c r="C30" s="37">
        <v>27759560625</v>
      </c>
      <c r="D30" s="37" t="s">
        <v>40</v>
      </c>
      <c r="E30" s="38">
        <f>26.52+20</f>
        <v>46.519999999999996</v>
      </c>
      <c r="F30" s="23" t="s">
        <v>14</v>
      </c>
      <c r="G30" s="24" t="s">
        <v>15</v>
      </c>
      <c r="H30" s="25">
        <v>3223</v>
      </c>
      <c r="I30" s="26" t="s">
        <v>32</v>
      </c>
    </row>
    <row r="31" spans="1:9" ht="15.75" x14ac:dyDescent="0.25">
      <c r="A31" s="31"/>
      <c r="B31" s="39" t="s">
        <v>17</v>
      </c>
      <c r="C31" s="32"/>
      <c r="D31" s="32"/>
      <c r="E31" s="29">
        <f>E30</f>
        <v>46.519999999999996</v>
      </c>
      <c r="F31" s="23" t="s">
        <v>14</v>
      </c>
      <c r="G31" s="24" t="s">
        <v>15</v>
      </c>
      <c r="H31" s="25"/>
      <c r="I31" s="26"/>
    </row>
    <row r="32" spans="1:9" ht="15.75" x14ac:dyDescent="0.25">
      <c r="A32" s="35" t="s">
        <v>38</v>
      </c>
      <c r="B32" s="36" t="s">
        <v>41</v>
      </c>
      <c r="C32" s="37">
        <v>31316099073</v>
      </c>
      <c r="D32" s="37" t="s">
        <v>40</v>
      </c>
      <c r="E32" s="38">
        <v>5</v>
      </c>
      <c r="F32" s="23" t="s">
        <v>14</v>
      </c>
      <c r="G32" s="24" t="s">
        <v>15</v>
      </c>
      <c r="H32" s="25">
        <v>3221</v>
      </c>
      <c r="I32" s="26" t="s">
        <v>16</v>
      </c>
    </row>
    <row r="33" spans="1:9" ht="15.75" x14ac:dyDescent="0.25">
      <c r="A33" s="31"/>
      <c r="B33" s="39" t="s">
        <v>17</v>
      </c>
      <c r="C33" s="32"/>
      <c r="D33" s="32"/>
      <c r="E33" s="29">
        <f>E32</f>
        <v>5</v>
      </c>
      <c r="F33" s="23" t="s">
        <v>14</v>
      </c>
      <c r="G33" s="24" t="s">
        <v>15</v>
      </c>
      <c r="H33" s="41"/>
      <c r="I33" s="42"/>
    </row>
    <row r="34" spans="1:9" ht="15.75" x14ac:dyDescent="0.25">
      <c r="A34" s="35" t="s">
        <v>38</v>
      </c>
      <c r="B34" s="36" t="s">
        <v>42</v>
      </c>
      <c r="C34" s="37">
        <v>84818691336</v>
      </c>
      <c r="D34" s="37" t="s">
        <v>40</v>
      </c>
      <c r="E34" s="38">
        <v>10</v>
      </c>
      <c r="F34" s="23" t="s">
        <v>14</v>
      </c>
      <c r="G34" s="24" t="s">
        <v>15</v>
      </c>
      <c r="H34" s="25">
        <v>3221</v>
      </c>
      <c r="I34" s="26" t="s">
        <v>16</v>
      </c>
    </row>
    <row r="35" spans="1:9" ht="15.75" x14ac:dyDescent="0.25">
      <c r="A35" s="31"/>
      <c r="B35" s="39" t="s">
        <v>17</v>
      </c>
      <c r="C35" s="32"/>
      <c r="D35" s="32"/>
      <c r="E35" s="29">
        <f>E34</f>
        <v>10</v>
      </c>
      <c r="F35" s="23" t="s">
        <v>14</v>
      </c>
      <c r="G35" s="24" t="s">
        <v>15</v>
      </c>
      <c r="H35" s="25"/>
      <c r="I35" s="26"/>
    </row>
    <row r="36" spans="1:9" ht="15.75" x14ac:dyDescent="0.25">
      <c r="A36" s="35" t="s">
        <v>38</v>
      </c>
      <c r="B36" s="36" t="s">
        <v>43</v>
      </c>
      <c r="C36" s="37">
        <v>1520968574</v>
      </c>
      <c r="D36" s="37" t="s">
        <v>40</v>
      </c>
      <c r="E36" s="38">
        <f>11.7+10.9</f>
        <v>22.6</v>
      </c>
      <c r="F36" s="23" t="s">
        <v>14</v>
      </c>
      <c r="G36" s="24" t="s">
        <v>15</v>
      </c>
      <c r="H36" s="40">
        <v>3211</v>
      </c>
      <c r="I36" s="26" t="s">
        <v>26</v>
      </c>
    </row>
    <row r="37" spans="1:9" ht="15.75" x14ac:dyDescent="0.25">
      <c r="A37" s="31"/>
      <c r="B37" s="39" t="s">
        <v>17</v>
      </c>
      <c r="C37" s="32"/>
      <c r="D37" s="32"/>
      <c r="E37" s="29">
        <f>E36</f>
        <v>22.6</v>
      </c>
      <c r="F37" s="23" t="s">
        <v>14</v>
      </c>
      <c r="G37" s="24" t="s">
        <v>15</v>
      </c>
      <c r="H37" s="25"/>
      <c r="I37" s="26"/>
    </row>
    <row r="38" spans="1:9" ht="15.75" x14ac:dyDescent="0.25">
      <c r="A38" s="35" t="s">
        <v>44</v>
      </c>
      <c r="B38" s="36" t="s">
        <v>45</v>
      </c>
      <c r="C38" s="37">
        <v>98248871009</v>
      </c>
      <c r="D38" s="37" t="s">
        <v>46</v>
      </c>
      <c r="E38" s="38">
        <v>20</v>
      </c>
      <c r="F38" s="23" t="s">
        <v>14</v>
      </c>
      <c r="G38" s="24" t="s">
        <v>15</v>
      </c>
      <c r="H38" s="25">
        <v>3221</v>
      </c>
      <c r="I38" s="26" t="s">
        <v>16</v>
      </c>
    </row>
    <row r="39" spans="1:9" ht="15.75" x14ac:dyDescent="0.25">
      <c r="A39" s="31"/>
      <c r="B39" s="39" t="s">
        <v>17</v>
      </c>
      <c r="C39" s="32"/>
      <c r="D39" s="32"/>
      <c r="E39" s="29">
        <f>E38</f>
        <v>20</v>
      </c>
      <c r="F39" s="23" t="s">
        <v>14</v>
      </c>
      <c r="G39" s="24" t="s">
        <v>15</v>
      </c>
      <c r="H39" s="25"/>
      <c r="I39" s="26"/>
    </row>
    <row r="40" spans="1:9" ht="15.75" x14ac:dyDescent="0.25">
      <c r="A40" s="35" t="s">
        <v>44</v>
      </c>
      <c r="B40" s="20" t="s">
        <v>47</v>
      </c>
      <c r="C40" s="37">
        <v>54775089237</v>
      </c>
      <c r="D40" s="37" t="s">
        <v>48</v>
      </c>
      <c r="E40" s="38">
        <v>35.5</v>
      </c>
      <c r="F40" s="23" t="s">
        <v>14</v>
      </c>
      <c r="G40" s="24" t="s">
        <v>15</v>
      </c>
      <c r="H40" s="25">
        <v>3232</v>
      </c>
      <c r="I40" s="26" t="s">
        <v>49</v>
      </c>
    </row>
    <row r="41" spans="1:9" ht="15.75" x14ac:dyDescent="0.25">
      <c r="A41" s="31"/>
      <c r="B41" s="39" t="s">
        <v>17</v>
      </c>
      <c r="C41" s="32"/>
      <c r="D41" s="32"/>
      <c r="E41" s="29">
        <f>E40</f>
        <v>35.5</v>
      </c>
      <c r="F41" s="23" t="s">
        <v>14</v>
      </c>
      <c r="G41" s="24" t="s">
        <v>15</v>
      </c>
      <c r="H41" s="25"/>
      <c r="I41" s="26"/>
    </row>
    <row r="42" spans="1:9" ht="15.75" x14ac:dyDescent="0.25">
      <c r="A42" s="35" t="s">
        <v>44</v>
      </c>
      <c r="B42" s="36" t="s">
        <v>50</v>
      </c>
      <c r="C42" s="37">
        <v>50426083761</v>
      </c>
      <c r="D42" s="21" t="s">
        <v>48</v>
      </c>
      <c r="E42" s="38">
        <v>4.25</v>
      </c>
      <c r="F42" s="23" t="s">
        <v>14</v>
      </c>
      <c r="G42" s="24" t="s">
        <v>15</v>
      </c>
      <c r="H42" s="25">
        <v>3232</v>
      </c>
      <c r="I42" s="26" t="s">
        <v>49</v>
      </c>
    </row>
    <row r="43" spans="1:9" ht="15.75" x14ac:dyDescent="0.25">
      <c r="A43" s="31"/>
      <c r="B43" s="39" t="s">
        <v>17</v>
      </c>
      <c r="C43" s="32"/>
      <c r="D43" s="32"/>
      <c r="E43" s="29">
        <f>E42</f>
        <v>4.25</v>
      </c>
      <c r="F43" s="23" t="s">
        <v>14</v>
      </c>
      <c r="G43" s="24" t="s">
        <v>15</v>
      </c>
      <c r="H43" s="25"/>
      <c r="I43" s="26"/>
    </row>
    <row r="44" spans="1:9" ht="15.75" x14ac:dyDescent="0.25">
      <c r="A44" s="35" t="s">
        <v>44</v>
      </c>
      <c r="B44" s="36" t="s">
        <v>51</v>
      </c>
      <c r="C44" s="37">
        <v>71642207963</v>
      </c>
      <c r="D44" s="37" t="s">
        <v>13</v>
      </c>
      <c r="E44" s="38">
        <v>7.92</v>
      </c>
      <c r="F44" s="23" t="s">
        <v>14</v>
      </c>
      <c r="G44" s="24" t="s">
        <v>15</v>
      </c>
      <c r="H44" s="25">
        <v>3221</v>
      </c>
      <c r="I44" s="26" t="s">
        <v>16</v>
      </c>
    </row>
    <row r="45" spans="1:9" ht="15.75" x14ac:dyDescent="0.25">
      <c r="A45" s="31"/>
      <c r="B45" s="39" t="s">
        <v>17</v>
      </c>
      <c r="C45" s="32"/>
      <c r="D45" s="32"/>
      <c r="E45" s="29">
        <f>E44</f>
        <v>7.92</v>
      </c>
      <c r="F45" s="23" t="s">
        <v>14</v>
      </c>
      <c r="G45" s="24" t="s">
        <v>15</v>
      </c>
      <c r="H45" s="25"/>
      <c r="I45" s="26"/>
    </row>
    <row r="46" spans="1:9" ht="15.75" x14ac:dyDescent="0.25">
      <c r="A46" s="35" t="s">
        <v>44</v>
      </c>
      <c r="B46" s="36" t="s">
        <v>52</v>
      </c>
      <c r="C46" s="37">
        <v>3834147183</v>
      </c>
      <c r="D46" s="37" t="s">
        <v>48</v>
      </c>
      <c r="E46" s="38">
        <f>21.3+24+6</f>
        <v>51.3</v>
      </c>
      <c r="F46" s="23" t="s">
        <v>14</v>
      </c>
      <c r="G46" s="24" t="s">
        <v>15</v>
      </c>
      <c r="H46" s="25">
        <v>3221</v>
      </c>
      <c r="I46" s="26" t="s">
        <v>16</v>
      </c>
    </row>
    <row r="47" spans="1:9" ht="15.75" x14ac:dyDescent="0.25">
      <c r="A47" s="31"/>
      <c r="B47" s="39" t="s">
        <v>17</v>
      </c>
      <c r="C47" s="32"/>
      <c r="D47" s="32"/>
      <c r="E47" s="29">
        <f>E46</f>
        <v>51.3</v>
      </c>
      <c r="F47" s="23" t="s">
        <v>14</v>
      </c>
      <c r="G47" s="24" t="s">
        <v>15</v>
      </c>
      <c r="H47" s="25"/>
      <c r="I47" s="26"/>
    </row>
    <row r="48" spans="1:9" ht="15.75" x14ac:dyDescent="0.25">
      <c r="A48" s="35" t="s">
        <v>44</v>
      </c>
      <c r="B48" s="36" t="s">
        <v>53</v>
      </c>
      <c r="C48" s="37">
        <v>73294314024</v>
      </c>
      <c r="D48" s="37" t="s">
        <v>13</v>
      </c>
      <c r="E48" s="38">
        <v>2.73</v>
      </c>
      <c r="F48" s="23" t="s">
        <v>14</v>
      </c>
      <c r="G48" s="24" t="s">
        <v>15</v>
      </c>
      <c r="H48" s="40">
        <v>2323</v>
      </c>
      <c r="I48" s="26" t="s">
        <v>24</v>
      </c>
    </row>
    <row r="49" spans="1:9" ht="15.75" x14ac:dyDescent="0.25">
      <c r="A49" s="31"/>
      <c r="B49" s="39" t="s">
        <v>17</v>
      </c>
      <c r="C49" s="32"/>
      <c r="D49" s="32"/>
      <c r="E49" s="29">
        <f>E48</f>
        <v>2.73</v>
      </c>
      <c r="F49" s="23" t="s">
        <v>14</v>
      </c>
      <c r="G49" s="24" t="s">
        <v>15</v>
      </c>
      <c r="H49" s="41"/>
      <c r="I49" s="42"/>
    </row>
    <row r="50" spans="1:9" ht="15.75" x14ac:dyDescent="0.25">
      <c r="A50" s="35" t="s">
        <v>44</v>
      </c>
      <c r="B50" s="36" t="s">
        <v>54</v>
      </c>
      <c r="C50" s="37">
        <v>1284939199</v>
      </c>
      <c r="D50" s="37" t="s">
        <v>48</v>
      </c>
      <c r="E50" s="38">
        <f>14+27.8</f>
        <v>41.8</v>
      </c>
      <c r="F50" s="23" t="s">
        <v>14</v>
      </c>
      <c r="G50" s="24" t="s">
        <v>15</v>
      </c>
      <c r="H50" s="25">
        <v>3221</v>
      </c>
      <c r="I50" s="26" t="s">
        <v>16</v>
      </c>
    </row>
    <row r="51" spans="1:9" ht="15.75" x14ac:dyDescent="0.25">
      <c r="A51" s="31"/>
      <c r="B51" s="39" t="s">
        <v>17</v>
      </c>
      <c r="C51" s="32"/>
      <c r="D51" s="32"/>
      <c r="E51" s="29">
        <f>E50</f>
        <v>41.8</v>
      </c>
      <c r="F51" s="23" t="s">
        <v>14</v>
      </c>
      <c r="G51" s="24" t="s">
        <v>15</v>
      </c>
      <c r="H51" s="25"/>
      <c r="I51" s="26"/>
    </row>
    <row r="52" spans="1:9" ht="15.75" x14ac:dyDescent="0.25">
      <c r="A52" s="35" t="s">
        <v>44</v>
      </c>
      <c r="B52" s="36" t="s">
        <v>55</v>
      </c>
      <c r="C52" s="37">
        <v>90015801532</v>
      </c>
      <c r="D52" s="37" t="s">
        <v>56</v>
      </c>
      <c r="E52" s="38">
        <v>18</v>
      </c>
      <c r="F52" s="23" t="s">
        <v>14</v>
      </c>
      <c r="G52" s="24" t="s">
        <v>15</v>
      </c>
      <c r="H52" s="40">
        <v>3211</v>
      </c>
      <c r="I52" s="26" t="s">
        <v>26</v>
      </c>
    </row>
    <row r="53" spans="1:9" ht="15.75" x14ac:dyDescent="0.25">
      <c r="A53" s="31"/>
      <c r="B53" s="39" t="s">
        <v>17</v>
      </c>
      <c r="C53" s="32"/>
      <c r="D53" s="32"/>
      <c r="E53" s="29">
        <f>E52</f>
        <v>18</v>
      </c>
      <c r="F53" s="23" t="s">
        <v>14</v>
      </c>
      <c r="G53" s="24" t="s">
        <v>15</v>
      </c>
      <c r="H53" s="41"/>
      <c r="I53" s="42"/>
    </row>
    <row r="54" spans="1:9" ht="15.75" x14ac:dyDescent="0.25">
      <c r="A54" s="35" t="s">
        <v>44</v>
      </c>
      <c r="B54" s="36" t="s">
        <v>57</v>
      </c>
      <c r="C54" s="37">
        <v>53515145212</v>
      </c>
      <c r="D54" s="37" t="s">
        <v>58</v>
      </c>
      <c r="E54" s="38">
        <v>13</v>
      </c>
      <c r="F54" s="23" t="s">
        <v>14</v>
      </c>
      <c r="G54" s="24" t="s">
        <v>15</v>
      </c>
      <c r="H54" s="40">
        <v>3211</v>
      </c>
      <c r="I54" s="26" t="s">
        <v>26</v>
      </c>
    </row>
    <row r="55" spans="1:9" ht="15.75" x14ac:dyDescent="0.25">
      <c r="A55" s="31"/>
      <c r="B55" s="39" t="s">
        <v>17</v>
      </c>
      <c r="C55" s="32"/>
      <c r="D55" s="32"/>
      <c r="E55" s="29">
        <f>E54</f>
        <v>13</v>
      </c>
      <c r="F55" s="23" t="s">
        <v>14</v>
      </c>
      <c r="G55" s="24" t="s">
        <v>15</v>
      </c>
      <c r="H55" s="41"/>
      <c r="I55" s="42"/>
    </row>
    <row r="56" spans="1:9" ht="15.75" x14ac:dyDescent="0.25">
      <c r="A56" s="35" t="s">
        <v>44</v>
      </c>
      <c r="B56" s="36" t="s">
        <v>59</v>
      </c>
      <c r="C56" s="37">
        <v>49299622160</v>
      </c>
      <c r="D56" s="37" t="s">
        <v>60</v>
      </c>
      <c r="E56" s="38">
        <f>5.5+15</f>
        <v>20.5</v>
      </c>
      <c r="F56" s="23" t="s">
        <v>14</v>
      </c>
      <c r="G56" s="24" t="s">
        <v>15</v>
      </c>
      <c r="H56" s="40">
        <v>3211</v>
      </c>
      <c r="I56" s="26" t="s">
        <v>26</v>
      </c>
    </row>
    <row r="57" spans="1:9" ht="15.75" x14ac:dyDescent="0.25">
      <c r="A57" s="31"/>
      <c r="B57" s="39" t="s">
        <v>17</v>
      </c>
      <c r="C57" s="32"/>
      <c r="D57" s="32"/>
      <c r="E57" s="29">
        <f>E56</f>
        <v>20.5</v>
      </c>
      <c r="F57" s="23" t="s">
        <v>14</v>
      </c>
      <c r="G57" s="24" t="s">
        <v>15</v>
      </c>
      <c r="H57" s="41"/>
      <c r="I57" s="42"/>
    </row>
    <row r="58" spans="1:9" ht="15.75" x14ac:dyDescent="0.25">
      <c r="A58" s="35" t="s">
        <v>44</v>
      </c>
      <c r="B58" s="36" t="s">
        <v>61</v>
      </c>
      <c r="C58" s="37">
        <v>17036495780</v>
      </c>
      <c r="D58" s="37" t="s">
        <v>62</v>
      </c>
      <c r="E58" s="38">
        <v>6</v>
      </c>
      <c r="F58" s="23" t="s">
        <v>14</v>
      </c>
      <c r="G58" s="24" t="s">
        <v>15</v>
      </c>
      <c r="H58" s="40">
        <v>3211</v>
      </c>
      <c r="I58" s="26" t="s">
        <v>26</v>
      </c>
    </row>
    <row r="59" spans="1:9" ht="15.75" x14ac:dyDescent="0.25">
      <c r="A59" s="31"/>
      <c r="B59" s="39" t="s">
        <v>17</v>
      </c>
      <c r="C59" s="32"/>
      <c r="D59" s="32"/>
      <c r="E59" s="29">
        <f t="shared" ref="E59" si="1">E58</f>
        <v>6</v>
      </c>
      <c r="F59" s="23" t="s">
        <v>14</v>
      </c>
      <c r="G59" s="24" t="s">
        <v>15</v>
      </c>
      <c r="H59" s="41"/>
      <c r="I59" s="42"/>
    </row>
    <row r="60" spans="1:9" ht="15.75" x14ac:dyDescent="0.25">
      <c r="A60" s="35" t="s">
        <v>44</v>
      </c>
      <c r="B60" s="36" t="s">
        <v>63</v>
      </c>
      <c r="C60" s="37">
        <v>70571833346</v>
      </c>
      <c r="D60" s="37" t="s">
        <v>48</v>
      </c>
      <c r="E60" s="38">
        <f>-5.15+7.04+20.13</f>
        <v>22.02</v>
      </c>
      <c r="F60" s="23" t="s">
        <v>14</v>
      </c>
      <c r="G60" s="24" t="s">
        <v>15</v>
      </c>
      <c r="H60" s="25">
        <v>3221</v>
      </c>
      <c r="I60" s="26" t="s">
        <v>16</v>
      </c>
    </row>
    <row r="61" spans="1:9" ht="15.75" x14ac:dyDescent="0.25">
      <c r="A61" s="31"/>
      <c r="B61" s="39" t="s">
        <v>17</v>
      </c>
      <c r="C61" s="32"/>
      <c r="D61" s="32"/>
      <c r="E61" s="29">
        <f t="shared" ref="E61" si="2">E60</f>
        <v>22.02</v>
      </c>
      <c r="F61" s="23" t="s">
        <v>14</v>
      </c>
      <c r="G61" s="24" t="s">
        <v>15</v>
      </c>
      <c r="H61" s="41"/>
      <c r="I61" s="42"/>
    </row>
    <row r="62" spans="1:9" ht="15.75" x14ac:dyDescent="0.25">
      <c r="A62" s="35" t="s">
        <v>44</v>
      </c>
      <c r="B62" s="36" t="s">
        <v>64</v>
      </c>
      <c r="C62" s="37">
        <v>57500462912</v>
      </c>
      <c r="D62" s="37" t="s">
        <v>13</v>
      </c>
      <c r="E62" s="38">
        <f>7.3+8.1+17.1</f>
        <v>32.5</v>
      </c>
      <c r="F62" s="23" t="s">
        <v>14</v>
      </c>
      <c r="G62" s="24" t="s">
        <v>15</v>
      </c>
      <c r="H62" s="40">
        <v>3211</v>
      </c>
      <c r="I62" s="26" t="s">
        <v>26</v>
      </c>
    </row>
    <row r="63" spans="1:9" ht="15.75" x14ac:dyDescent="0.25">
      <c r="A63" s="31"/>
      <c r="B63" s="39" t="s">
        <v>17</v>
      </c>
      <c r="C63" s="32"/>
      <c r="D63" s="32"/>
      <c r="E63" s="29">
        <f t="shared" ref="E63" si="3">E62</f>
        <v>32.5</v>
      </c>
      <c r="F63" s="23" t="s">
        <v>14</v>
      </c>
      <c r="G63" s="24" t="s">
        <v>15</v>
      </c>
      <c r="H63" s="41"/>
      <c r="I63" s="42"/>
    </row>
    <row r="64" spans="1:9" ht="15.75" x14ac:dyDescent="0.25">
      <c r="A64" s="35" t="s">
        <v>44</v>
      </c>
      <c r="B64" s="36" t="s">
        <v>18</v>
      </c>
      <c r="C64" s="37">
        <v>27759560625</v>
      </c>
      <c r="D64" s="37" t="s">
        <v>65</v>
      </c>
      <c r="E64" s="38">
        <v>13.99</v>
      </c>
      <c r="F64" s="23" t="s">
        <v>14</v>
      </c>
      <c r="G64" s="24" t="s">
        <v>15</v>
      </c>
      <c r="H64" s="25">
        <v>3232</v>
      </c>
      <c r="I64" s="26" t="s">
        <v>49</v>
      </c>
    </row>
    <row r="65" spans="1:9" ht="15.75" x14ac:dyDescent="0.25">
      <c r="A65" s="31"/>
      <c r="B65" s="39" t="s">
        <v>17</v>
      </c>
      <c r="C65" s="32"/>
      <c r="D65" s="32"/>
      <c r="E65" s="29">
        <f t="shared" ref="E65" si="4">E64</f>
        <v>13.99</v>
      </c>
      <c r="F65" s="23" t="s">
        <v>14</v>
      </c>
      <c r="G65" s="24" t="s">
        <v>15</v>
      </c>
      <c r="H65" s="41"/>
      <c r="I65" s="42"/>
    </row>
    <row r="66" spans="1:9" ht="15.75" x14ac:dyDescent="0.25">
      <c r="A66" s="35" t="s">
        <v>44</v>
      </c>
      <c r="B66" s="36" t="s">
        <v>66</v>
      </c>
      <c r="C66" s="37">
        <v>38453148181</v>
      </c>
      <c r="D66" s="37" t="s">
        <v>30</v>
      </c>
      <c r="E66" s="38">
        <f>212.4+50+69.8+52.1</f>
        <v>384.3</v>
      </c>
      <c r="F66" s="23" t="s">
        <v>14</v>
      </c>
      <c r="G66" s="24" t="s">
        <v>15</v>
      </c>
      <c r="H66" s="40">
        <v>3211</v>
      </c>
      <c r="I66" s="26" t="s">
        <v>26</v>
      </c>
    </row>
    <row r="67" spans="1:9" ht="15.75" x14ac:dyDescent="0.25">
      <c r="A67" s="31"/>
      <c r="B67" s="39" t="s">
        <v>17</v>
      </c>
      <c r="C67" s="32"/>
      <c r="D67" s="32"/>
      <c r="E67" s="29">
        <f t="shared" ref="E67" si="5">E66</f>
        <v>384.3</v>
      </c>
      <c r="F67" s="23" t="s">
        <v>14</v>
      </c>
      <c r="G67" s="24" t="s">
        <v>15</v>
      </c>
      <c r="H67" s="41"/>
      <c r="I67" s="42"/>
    </row>
    <row r="68" spans="1:9" ht="15.75" x14ac:dyDescent="0.25">
      <c r="A68" s="35" t="s">
        <v>44</v>
      </c>
      <c r="B68" s="36" t="s">
        <v>67</v>
      </c>
      <c r="C68" s="37">
        <v>64729046835</v>
      </c>
      <c r="D68" s="37" t="s">
        <v>13</v>
      </c>
      <c r="E68" s="38">
        <f>82+15+30</f>
        <v>127</v>
      </c>
      <c r="F68" s="23" t="s">
        <v>14</v>
      </c>
      <c r="G68" s="24" t="s">
        <v>15</v>
      </c>
      <c r="H68" s="25">
        <v>3221</v>
      </c>
      <c r="I68" s="26" t="s">
        <v>16</v>
      </c>
    </row>
    <row r="69" spans="1:9" ht="15.75" x14ac:dyDescent="0.25">
      <c r="A69" s="31"/>
      <c r="B69" s="39" t="s">
        <v>17</v>
      </c>
      <c r="C69" s="32"/>
      <c r="D69" s="32"/>
      <c r="E69" s="29">
        <f t="shared" ref="E69" si="6">E68</f>
        <v>127</v>
      </c>
      <c r="F69" s="23" t="s">
        <v>14</v>
      </c>
      <c r="G69" s="24" t="s">
        <v>15</v>
      </c>
      <c r="H69" s="41"/>
      <c r="I69" s="42"/>
    </row>
    <row r="70" spans="1:9" ht="15.75" x14ac:dyDescent="0.25">
      <c r="A70" s="35" t="s">
        <v>44</v>
      </c>
      <c r="B70" s="36" t="s">
        <v>68</v>
      </c>
      <c r="C70" s="37">
        <v>37933745595</v>
      </c>
      <c r="D70" s="37" t="s">
        <v>46</v>
      </c>
      <c r="E70" s="38">
        <f>19.64+19.64</f>
        <v>39.28</v>
      </c>
      <c r="F70" s="23" t="s">
        <v>14</v>
      </c>
      <c r="G70" s="24" t="s">
        <v>15</v>
      </c>
      <c r="H70" s="25">
        <v>3221</v>
      </c>
      <c r="I70" s="26" t="s">
        <v>16</v>
      </c>
    </row>
    <row r="71" spans="1:9" ht="15.75" x14ac:dyDescent="0.25">
      <c r="A71" s="31"/>
      <c r="B71" s="39" t="s">
        <v>17</v>
      </c>
      <c r="C71" s="32"/>
      <c r="D71" s="32"/>
      <c r="E71" s="29">
        <f t="shared" ref="E71" si="7">E70</f>
        <v>39.28</v>
      </c>
      <c r="F71" s="23" t="s">
        <v>14</v>
      </c>
      <c r="G71" s="24" t="s">
        <v>15</v>
      </c>
      <c r="H71" s="41"/>
      <c r="I71" s="42"/>
    </row>
    <row r="72" spans="1:9" ht="15.75" x14ac:dyDescent="0.25">
      <c r="A72" s="35" t="s">
        <v>44</v>
      </c>
      <c r="B72" s="36" t="s">
        <v>69</v>
      </c>
      <c r="C72" s="37">
        <v>36912907475</v>
      </c>
      <c r="D72" s="37" t="s">
        <v>46</v>
      </c>
      <c r="E72" s="38">
        <v>7.98</v>
      </c>
      <c r="F72" s="23" t="s">
        <v>14</v>
      </c>
      <c r="G72" s="24" t="s">
        <v>15</v>
      </c>
      <c r="H72" s="25">
        <v>3221</v>
      </c>
      <c r="I72" s="26" t="s">
        <v>16</v>
      </c>
    </row>
    <row r="73" spans="1:9" ht="15.75" x14ac:dyDescent="0.25">
      <c r="A73" s="31"/>
      <c r="B73" s="39" t="s">
        <v>17</v>
      </c>
      <c r="C73" s="32"/>
      <c r="D73" s="32"/>
      <c r="E73" s="29">
        <f t="shared" ref="E73" si="8">E72</f>
        <v>7.98</v>
      </c>
      <c r="F73" s="23" t="s">
        <v>14</v>
      </c>
      <c r="G73" s="24" t="s">
        <v>15</v>
      </c>
      <c r="H73" s="41"/>
      <c r="I73" s="42"/>
    </row>
    <row r="74" spans="1:9" ht="15.75" x14ac:dyDescent="0.25">
      <c r="A74" s="35" t="s">
        <v>44</v>
      </c>
      <c r="B74" s="36" t="s">
        <v>70</v>
      </c>
      <c r="C74" s="37">
        <v>36912907475</v>
      </c>
      <c r="D74" s="37" t="s">
        <v>46</v>
      </c>
      <c r="E74" s="38">
        <v>5</v>
      </c>
      <c r="F74" s="23" t="s">
        <v>14</v>
      </c>
      <c r="G74" s="24" t="s">
        <v>15</v>
      </c>
      <c r="H74" s="40">
        <v>3235</v>
      </c>
      <c r="I74" s="26" t="s">
        <v>37</v>
      </c>
    </row>
    <row r="75" spans="1:9" ht="15.75" x14ac:dyDescent="0.25">
      <c r="A75" s="31"/>
      <c r="B75" s="39" t="s">
        <v>17</v>
      </c>
      <c r="C75" s="32"/>
      <c r="D75" s="32"/>
      <c r="E75" s="29">
        <f t="shared" ref="E75" si="9">E74</f>
        <v>5</v>
      </c>
      <c r="F75" s="23" t="s">
        <v>14</v>
      </c>
      <c r="G75" s="24" t="s">
        <v>15</v>
      </c>
      <c r="H75" s="41"/>
      <c r="I75" s="42"/>
    </row>
    <row r="76" spans="1:9" ht="15.75" x14ac:dyDescent="0.25">
      <c r="A76" s="35" t="s">
        <v>44</v>
      </c>
      <c r="B76" s="36" t="s">
        <v>71</v>
      </c>
      <c r="C76" s="37">
        <v>78525617476</v>
      </c>
      <c r="D76" s="37" t="s">
        <v>48</v>
      </c>
      <c r="E76" s="38">
        <f>14+12</f>
        <v>26</v>
      </c>
      <c r="F76" s="23" t="s">
        <v>14</v>
      </c>
      <c r="G76" s="24" t="s">
        <v>15</v>
      </c>
      <c r="H76" s="25">
        <v>3221</v>
      </c>
      <c r="I76" s="26" t="s">
        <v>16</v>
      </c>
    </row>
    <row r="77" spans="1:9" ht="15.75" x14ac:dyDescent="0.25">
      <c r="A77" s="31"/>
      <c r="B77" s="39" t="s">
        <v>17</v>
      </c>
      <c r="C77" s="32"/>
      <c r="D77" s="32"/>
      <c r="E77" s="29">
        <f t="shared" ref="E77" si="10">E76</f>
        <v>26</v>
      </c>
      <c r="F77" s="23" t="s">
        <v>14</v>
      </c>
      <c r="G77" s="24" t="s">
        <v>15</v>
      </c>
      <c r="H77" s="41"/>
      <c r="I77" s="42"/>
    </row>
    <row r="78" spans="1:9" ht="15.75" x14ac:dyDescent="0.25">
      <c r="A78" s="35" t="s">
        <v>44</v>
      </c>
      <c r="B78" s="36" t="s">
        <v>72</v>
      </c>
      <c r="C78" s="37">
        <v>16666250937</v>
      </c>
      <c r="D78" s="37" t="s">
        <v>48</v>
      </c>
      <c r="E78" s="38">
        <f>17+17+4.6+3.4+8.8</f>
        <v>50.8</v>
      </c>
      <c r="F78" s="23" t="s">
        <v>14</v>
      </c>
      <c r="G78" s="24" t="s">
        <v>15</v>
      </c>
      <c r="H78" s="25">
        <v>3221</v>
      </c>
      <c r="I78" s="26" t="s">
        <v>16</v>
      </c>
    </row>
    <row r="79" spans="1:9" ht="15.75" x14ac:dyDescent="0.25">
      <c r="A79" s="31"/>
      <c r="B79" s="39" t="s">
        <v>17</v>
      </c>
      <c r="C79" s="32"/>
      <c r="D79" s="32"/>
      <c r="E79" s="29">
        <f t="shared" ref="E79" si="11">E78</f>
        <v>50.8</v>
      </c>
      <c r="F79" s="23" t="s">
        <v>14</v>
      </c>
      <c r="G79" s="24" t="s">
        <v>15</v>
      </c>
      <c r="H79" s="41"/>
      <c r="I79" s="42"/>
    </row>
    <row r="80" spans="1:9" ht="15.75" x14ac:dyDescent="0.25">
      <c r="A80" s="35" t="s">
        <v>44</v>
      </c>
      <c r="B80" s="36" t="s">
        <v>73</v>
      </c>
      <c r="C80" s="37">
        <v>86712534659</v>
      </c>
      <c r="D80" s="37" t="s">
        <v>48</v>
      </c>
      <c r="E80" s="38">
        <f>22+10+33</f>
        <v>65</v>
      </c>
      <c r="F80" s="23" t="s">
        <v>14</v>
      </c>
      <c r="G80" s="24" t="s">
        <v>15</v>
      </c>
      <c r="H80" s="25">
        <v>3232</v>
      </c>
      <c r="I80" s="26" t="s">
        <v>49</v>
      </c>
    </row>
    <row r="81" spans="1:9" ht="15.75" x14ac:dyDescent="0.25">
      <c r="A81" s="31"/>
      <c r="B81" s="39" t="s">
        <v>17</v>
      </c>
      <c r="C81" s="32"/>
      <c r="D81" s="32"/>
      <c r="E81" s="29">
        <f t="shared" ref="E81" si="12">E80</f>
        <v>65</v>
      </c>
      <c r="F81" s="23" t="s">
        <v>14</v>
      </c>
      <c r="G81" s="24" t="s">
        <v>15</v>
      </c>
      <c r="H81" s="41"/>
      <c r="I81" s="42"/>
    </row>
    <row r="82" spans="1:9" ht="15.75" x14ac:dyDescent="0.25">
      <c r="A82" s="35" t="s">
        <v>44</v>
      </c>
      <c r="B82" s="36" t="s">
        <v>74</v>
      </c>
      <c r="C82" s="37">
        <v>3637753243</v>
      </c>
      <c r="D82" s="37" t="s">
        <v>75</v>
      </c>
      <c r="E82" s="38">
        <v>4.7</v>
      </c>
      <c r="F82" s="23" t="s">
        <v>14</v>
      </c>
      <c r="G82" s="24" t="s">
        <v>15</v>
      </c>
      <c r="H82" s="40">
        <v>3211</v>
      </c>
      <c r="I82" s="26" t="s">
        <v>26</v>
      </c>
    </row>
    <row r="83" spans="1:9" ht="15.75" x14ac:dyDescent="0.25">
      <c r="A83" s="31"/>
      <c r="B83" s="39" t="s">
        <v>17</v>
      </c>
      <c r="C83" s="32"/>
      <c r="D83" s="32"/>
      <c r="E83" s="29">
        <f t="shared" ref="E83" si="13">E82</f>
        <v>4.7</v>
      </c>
      <c r="F83" s="23" t="s">
        <v>14</v>
      </c>
      <c r="G83" s="24" t="s">
        <v>15</v>
      </c>
      <c r="H83" s="41"/>
      <c r="I83" s="42"/>
    </row>
    <row r="84" spans="1:9" ht="15.75" x14ac:dyDescent="0.25">
      <c r="A84" s="35" t="s">
        <v>44</v>
      </c>
      <c r="B84" s="36" t="s">
        <v>76</v>
      </c>
      <c r="C84" s="37">
        <v>846987897</v>
      </c>
      <c r="D84" s="37" t="s">
        <v>13</v>
      </c>
      <c r="E84" s="38">
        <f>11.64+13.18</f>
        <v>24.82</v>
      </c>
      <c r="F84" s="23" t="s">
        <v>14</v>
      </c>
      <c r="G84" s="24" t="s">
        <v>15</v>
      </c>
      <c r="H84" s="25">
        <v>3221</v>
      </c>
      <c r="I84" s="26" t="s">
        <v>16</v>
      </c>
    </row>
    <row r="85" spans="1:9" ht="15.75" x14ac:dyDescent="0.25">
      <c r="A85" s="31"/>
      <c r="B85" s="39" t="s">
        <v>17</v>
      </c>
      <c r="C85" s="32"/>
      <c r="D85" s="32"/>
      <c r="E85" s="29">
        <f t="shared" ref="E85" si="14">E84</f>
        <v>24.82</v>
      </c>
      <c r="F85" s="23" t="s">
        <v>14</v>
      </c>
      <c r="G85" s="24" t="s">
        <v>15</v>
      </c>
      <c r="H85" s="41"/>
      <c r="I85" s="42"/>
    </row>
    <row r="86" spans="1:9" ht="15.75" x14ac:dyDescent="0.25">
      <c r="A86" s="35" t="s">
        <v>44</v>
      </c>
      <c r="B86" s="36" t="s">
        <v>74</v>
      </c>
      <c r="C86" s="37">
        <v>3637753243</v>
      </c>
      <c r="D86" s="37" t="s">
        <v>75</v>
      </c>
      <c r="E86" s="38">
        <v>4.7</v>
      </c>
      <c r="F86" s="23" t="s">
        <v>14</v>
      </c>
      <c r="G86" s="24" t="s">
        <v>15</v>
      </c>
      <c r="H86" s="40">
        <v>3211</v>
      </c>
      <c r="I86" s="26" t="s">
        <v>26</v>
      </c>
    </row>
    <row r="87" spans="1:9" ht="15.75" x14ac:dyDescent="0.25">
      <c r="A87" s="31"/>
      <c r="B87" s="39" t="s">
        <v>17</v>
      </c>
      <c r="C87" s="32"/>
      <c r="D87" s="32"/>
      <c r="E87" s="29">
        <f t="shared" ref="E87" si="15">E86</f>
        <v>4.7</v>
      </c>
      <c r="F87" s="23" t="s">
        <v>14</v>
      </c>
      <c r="G87" s="24" t="s">
        <v>15</v>
      </c>
      <c r="H87" s="41"/>
      <c r="I87" s="42"/>
    </row>
    <row r="88" spans="1:9" ht="15.75" x14ac:dyDescent="0.25">
      <c r="A88" s="35" t="s">
        <v>44</v>
      </c>
      <c r="B88" s="36" t="s">
        <v>77</v>
      </c>
      <c r="C88" s="37">
        <v>74557241266</v>
      </c>
      <c r="D88" s="37" t="s">
        <v>78</v>
      </c>
      <c r="E88" s="38">
        <v>2</v>
      </c>
      <c r="F88" s="23" t="s">
        <v>14</v>
      </c>
      <c r="G88" s="24" t="s">
        <v>15</v>
      </c>
      <c r="H88" s="40">
        <v>3211</v>
      </c>
      <c r="I88" s="26" t="s">
        <v>26</v>
      </c>
    </row>
    <row r="89" spans="1:9" ht="15.75" x14ac:dyDescent="0.25">
      <c r="A89" s="31"/>
      <c r="B89" s="39" t="s">
        <v>17</v>
      </c>
      <c r="C89" s="32"/>
      <c r="D89" s="32"/>
      <c r="E89" s="29">
        <f t="shared" ref="E89" si="16">E88</f>
        <v>2</v>
      </c>
      <c r="F89" s="23" t="s">
        <v>14</v>
      </c>
      <c r="G89" s="24" t="s">
        <v>15</v>
      </c>
      <c r="H89" s="41"/>
      <c r="I89" s="42"/>
    </row>
    <row r="90" spans="1:9" ht="15.75" x14ac:dyDescent="0.25">
      <c r="A90" s="35" t="s">
        <v>44</v>
      </c>
      <c r="B90" s="36" t="s">
        <v>74</v>
      </c>
      <c r="C90" s="37">
        <v>3637753243</v>
      </c>
      <c r="D90" s="37" t="s">
        <v>75</v>
      </c>
      <c r="E90" s="38">
        <v>4.7</v>
      </c>
      <c r="F90" s="23" t="s">
        <v>14</v>
      </c>
      <c r="G90" s="24" t="s">
        <v>15</v>
      </c>
      <c r="H90" s="40">
        <v>3211</v>
      </c>
      <c r="I90" s="26" t="s">
        <v>26</v>
      </c>
    </row>
    <row r="91" spans="1:9" ht="15.75" x14ac:dyDescent="0.25">
      <c r="A91" s="31"/>
      <c r="B91" s="39" t="s">
        <v>17</v>
      </c>
      <c r="C91" s="32"/>
      <c r="D91" s="32"/>
      <c r="E91" s="29">
        <f t="shared" ref="E91" si="17">E90</f>
        <v>4.7</v>
      </c>
      <c r="F91" s="23" t="s">
        <v>14</v>
      </c>
      <c r="G91" s="24" t="s">
        <v>15</v>
      </c>
      <c r="H91" s="41"/>
      <c r="I91" s="42"/>
    </row>
    <row r="92" spans="1:9" ht="15.75" x14ac:dyDescent="0.25">
      <c r="A92" s="35" t="s">
        <v>44</v>
      </c>
      <c r="B92" s="36" t="s">
        <v>79</v>
      </c>
      <c r="C92" s="37">
        <v>73660371074</v>
      </c>
      <c r="D92" s="37" t="s">
        <v>80</v>
      </c>
      <c r="E92" s="38">
        <v>12.8</v>
      </c>
      <c r="F92" s="23" t="s">
        <v>14</v>
      </c>
      <c r="G92" s="24" t="s">
        <v>15</v>
      </c>
      <c r="H92" s="25">
        <v>3293</v>
      </c>
      <c r="I92" s="26" t="s">
        <v>81</v>
      </c>
    </row>
    <row r="93" spans="1:9" ht="15.75" x14ac:dyDescent="0.25">
      <c r="A93" s="31"/>
      <c r="B93" s="39" t="s">
        <v>17</v>
      </c>
      <c r="C93" s="32"/>
      <c r="D93" s="32"/>
      <c r="E93" s="29">
        <f t="shared" ref="E93" si="18">E92</f>
        <v>12.8</v>
      </c>
      <c r="F93" s="23" t="s">
        <v>14</v>
      </c>
      <c r="G93" s="24" t="s">
        <v>15</v>
      </c>
      <c r="H93" s="41"/>
      <c r="I93" s="42"/>
    </row>
    <row r="94" spans="1:9" ht="15.75" x14ac:dyDescent="0.25">
      <c r="A94" s="35" t="s">
        <v>44</v>
      </c>
      <c r="B94" s="36" t="s">
        <v>82</v>
      </c>
      <c r="C94" s="37">
        <v>35718634536</v>
      </c>
      <c r="D94" s="37" t="s">
        <v>83</v>
      </c>
      <c r="E94" s="38">
        <v>3</v>
      </c>
      <c r="F94" s="23" t="s">
        <v>14</v>
      </c>
      <c r="G94" s="24" t="s">
        <v>15</v>
      </c>
      <c r="H94" s="40">
        <v>3211</v>
      </c>
      <c r="I94" s="26" t="s">
        <v>26</v>
      </c>
    </row>
    <row r="95" spans="1:9" ht="15.75" x14ac:dyDescent="0.25">
      <c r="A95" s="31"/>
      <c r="B95" s="39" t="s">
        <v>17</v>
      </c>
      <c r="C95" s="32"/>
      <c r="D95" s="32"/>
      <c r="E95" s="29">
        <f t="shared" ref="E95" si="19">E94</f>
        <v>3</v>
      </c>
      <c r="F95" s="23" t="s">
        <v>14</v>
      </c>
      <c r="G95" s="24" t="s">
        <v>15</v>
      </c>
      <c r="H95" s="41"/>
      <c r="I95" s="42"/>
    </row>
    <row r="96" spans="1:9" ht="15.75" x14ac:dyDescent="0.25">
      <c r="A96" s="35" t="s">
        <v>44</v>
      </c>
      <c r="B96" s="36" t="s">
        <v>79</v>
      </c>
      <c r="C96" s="37">
        <v>73660371074</v>
      </c>
      <c r="D96" s="37" t="s">
        <v>80</v>
      </c>
      <c r="E96" s="38">
        <v>12.8</v>
      </c>
      <c r="F96" s="23" t="s">
        <v>14</v>
      </c>
      <c r="G96" s="24" t="s">
        <v>15</v>
      </c>
      <c r="H96" s="25">
        <v>3293</v>
      </c>
      <c r="I96" s="26" t="s">
        <v>81</v>
      </c>
    </row>
    <row r="97" spans="1:9" ht="15.75" x14ac:dyDescent="0.25">
      <c r="A97" s="31"/>
      <c r="B97" s="39" t="s">
        <v>17</v>
      </c>
      <c r="C97" s="32"/>
      <c r="D97" s="32"/>
      <c r="E97" s="29">
        <f t="shared" ref="E97" si="20">E96</f>
        <v>12.8</v>
      </c>
      <c r="F97" s="23" t="s">
        <v>14</v>
      </c>
      <c r="G97" s="24" t="s">
        <v>15</v>
      </c>
      <c r="H97" s="41"/>
      <c r="I97" s="42"/>
    </row>
    <row r="98" spans="1:9" ht="15.75" x14ac:dyDescent="0.25">
      <c r="A98" s="35" t="s">
        <v>44</v>
      </c>
      <c r="B98" s="36" t="s">
        <v>84</v>
      </c>
      <c r="C98" s="37">
        <v>6925288183</v>
      </c>
      <c r="D98" s="37" t="s">
        <v>46</v>
      </c>
      <c r="E98" s="38">
        <v>1.2</v>
      </c>
      <c r="F98" s="23" t="s">
        <v>14</v>
      </c>
      <c r="G98" s="24" t="s">
        <v>15</v>
      </c>
      <c r="H98" s="25">
        <v>3221</v>
      </c>
      <c r="I98" s="26" t="s">
        <v>16</v>
      </c>
    </row>
    <row r="99" spans="1:9" ht="15.75" x14ac:dyDescent="0.25">
      <c r="A99" s="31"/>
      <c r="B99" s="39" t="s">
        <v>17</v>
      </c>
      <c r="C99" s="32"/>
      <c r="D99" s="32"/>
      <c r="E99" s="29">
        <f t="shared" ref="E99" si="21">E98</f>
        <v>1.2</v>
      </c>
      <c r="F99" s="23" t="s">
        <v>14</v>
      </c>
      <c r="G99" s="24" t="s">
        <v>15</v>
      </c>
      <c r="H99" s="41"/>
      <c r="I99" s="42"/>
    </row>
    <row r="100" spans="1:9" ht="15.75" x14ac:dyDescent="0.25">
      <c r="A100" s="35" t="s">
        <v>44</v>
      </c>
      <c r="B100" s="36" t="s">
        <v>85</v>
      </c>
      <c r="C100" s="37">
        <v>92268711902</v>
      </c>
      <c r="D100" s="37" t="s">
        <v>46</v>
      </c>
      <c r="E100" s="38">
        <v>55.8</v>
      </c>
      <c r="F100" s="23" t="s">
        <v>14</v>
      </c>
      <c r="G100" s="24" t="s">
        <v>15</v>
      </c>
      <c r="H100" s="25">
        <v>3293</v>
      </c>
      <c r="I100" s="26" t="s">
        <v>81</v>
      </c>
    </row>
    <row r="101" spans="1:9" ht="15.75" x14ac:dyDescent="0.25">
      <c r="A101" s="31"/>
      <c r="B101" s="39" t="s">
        <v>17</v>
      </c>
      <c r="C101" s="32"/>
      <c r="D101" s="32"/>
      <c r="E101" s="29">
        <f t="shared" ref="E101" si="22">E100</f>
        <v>55.8</v>
      </c>
      <c r="F101" s="23" t="s">
        <v>14</v>
      </c>
      <c r="G101" s="24" t="s">
        <v>15</v>
      </c>
      <c r="H101" s="41"/>
      <c r="I101" s="42"/>
    </row>
    <row r="102" spans="1:9" ht="15.75" x14ac:dyDescent="0.25">
      <c r="A102" s="35" t="s">
        <v>44</v>
      </c>
      <c r="B102" s="36" t="s">
        <v>86</v>
      </c>
      <c r="C102" s="37">
        <v>2023029348</v>
      </c>
      <c r="D102" s="37" t="s">
        <v>60</v>
      </c>
      <c r="E102" s="38">
        <v>32.04</v>
      </c>
      <c r="F102" s="23" t="s">
        <v>14</v>
      </c>
      <c r="G102" s="24" t="s">
        <v>15</v>
      </c>
      <c r="H102" s="25">
        <v>3293</v>
      </c>
      <c r="I102" s="26" t="s">
        <v>81</v>
      </c>
    </row>
    <row r="103" spans="1:9" ht="15.75" x14ac:dyDescent="0.25">
      <c r="A103" s="31"/>
      <c r="B103" s="39" t="s">
        <v>17</v>
      </c>
      <c r="C103" s="32"/>
      <c r="D103" s="32"/>
      <c r="E103" s="29">
        <f t="shared" ref="E103" si="23">E102</f>
        <v>32.04</v>
      </c>
      <c r="F103" s="23" t="s">
        <v>14</v>
      </c>
      <c r="G103" s="24" t="s">
        <v>15</v>
      </c>
      <c r="H103" s="41"/>
      <c r="I103" s="42"/>
    </row>
    <row r="104" spans="1:9" ht="15.75" x14ac:dyDescent="0.25">
      <c r="A104" s="35" t="s">
        <v>44</v>
      </c>
      <c r="B104" s="36" t="s">
        <v>87</v>
      </c>
      <c r="C104" s="37">
        <v>86669969606</v>
      </c>
      <c r="D104" s="37" t="s">
        <v>65</v>
      </c>
      <c r="E104" s="38">
        <v>3.5</v>
      </c>
      <c r="F104" s="23" t="s">
        <v>14</v>
      </c>
      <c r="G104" s="24" t="s">
        <v>15</v>
      </c>
      <c r="H104" s="25">
        <v>3221</v>
      </c>
      <c r="I104" s="26" t="s">
        <v>16</v>
      </c>
    </row>
    <row r="105" spans="1:9" ht="15.75" x14ac:dyDescent="0.25">
      <c r="A105" s="31"/>
      <c r="B105" s="39" t="s">
        <v>17</v>
      </c>
      <c r="C105" s="32"/>
      <c r="D105" s="32"/>
      <c r="E105" s="29">
        <f t="shared" ref="E105" si="24">E104</f>
        <v>3.5</v>
      </c>
      <c r="F105" s="23" t="s">
        <v>14</v>
      </c>
      <c r="G105" s="24" t="s">
        <v>15</v>
      </c>
      <c r="H105" s="41"/>
      <c r="I105" s="42"/>
    </row>
    <row r="106" spans="1:9" ht="15.75" x14ac:dyDescent="0.25">
      <c r="A106" s="35" t="s">
        <v>44</v>
      </c>
      <c r="B106" s="36" t="s">
        <v>88</v>
      </c>
      <c r="C106" s="37">
        <v>5614216244</v>
      </c>
      <c r="D106" s="37" t="s">
        <v>89</v>
      </c>
      <c r="E106" s="38">
        <f>10.65+14.4</f>
        <v>25.05</v>
      </c>
      <c r="F106" s="23" t="s">
        <v>14</v>
      </c>
      <c r="G106" s="24" t="s">
        <v>15</v>
      </c>
      <c r="H106" s="25">
        <v>3221</v>
      </c>
      <c r="I106" s="26" t="s">
        <v>16</v>
      </c>
    </row>
    <row r="107" spans="1:9" ht="15.75" x14ac:dyDescent="0.25">
      <c r="A107" s="31"/>
      <c r="B107" s="39" t="s">
        <v>17</v>
      </c>
      <c r="C107" s="32"/>
      <c r="D107" s="32"/>
      <c r="E107" s="29">
        <f t="shared" ref="E107" si="25">E106</f>
        <v>25.05</v>
      </c>
      <c r="F107" s="23" t="s">
        <v>14</v>
      </c>
      <c r="G107" s="24" t="s">
        <v>15</v>
      </c>
      <c r="H107" s="41"/>
      <c r="I107" s="42"/>
    </row>
    <row r="108" spans="1:9" ht="15.75" x14ac:dyDescent="0.25">
      <c r="A108" s="35" t="s">
        <v>44</v>
      </c>
      <c r="B108" s="36" t="s">
        <v>90</v>
      </c>
      <c r="C108" s="37">
        <v>278260010</v>
      </c>
      <c r="D108" s="37" t="s">
        <v>65</v>
      </c>
      <c r="E108" s="38">
        <f>24.43+10.09+25.18</f>
        <v>59.699999999999996</v>
      </c>
      <c r="F108" s="23" t="s">
        <v>14</v>
      </c>
      <c r="G108" s="24" t="s">
        <v>15</v>
      </c>
      <c r="H108" s="25">
        <v>3293</v>
      </c>
      <c r="I108" s="26" t="s">
        <v>81</v>
      </c>
    </row>
    <row r="109" spans="1:9" ht="15.75" x14ac:dyDescent="0.25">
      <c r="A109" s="31"/>
      <c r="B109" s="39" t="s">
        <v>17</v>
      </c>
      <c r="C109" s="32"/>
      <c r="D109" s="32"/>
      <c r="E109" s="29">
        <f t="shared" ref="E109" si="26">E108</f>
        <v>59.699999999999996</v>
      </c>
      <c r="F109" s="23" t="s">
        <v>14</v>
      </c>
      <c r="G109" s="24" t="s">
        <v>15</v>
      </c>
      <c r="H109" s="41"/>
      <c r="I109" s="42"/>
    </row>
    <row r="110" spans="1:9" ht="15.75" x14ac:dyDescent="0.25">
      <c r="A110" s="35" t="s">
        <v>44</v>
      </c>
      <c r="B110" s="36" t="s">
        <v>91</v>
      </c>
      <c r="C110" s="37">
        <v>63031660987</v>
      </c>
      <c r="D110" s="37" t="s">
        <v>65</v>
      </c>
      <c r="E110" s="38">
        <v>12</v>
      </c>
      <c r="F110" s="23" t="s">
        <v>14</v>
      </c>
      <c r="G110" s="24" t="s">
        <v>15</v>
      </c>
      <c r="H110" s="25">
        <v>3221</v>
      </c>
      <c r="I110" s="26" t="s">
        <v>16</v>
      </c>
    </row>
    <row r="111" spans="1:9" ht="15.75" x14ac:dyDescent="0.25">
      <c r="A111" s="31"/>
      <c r="B111" s="39" t="s">
        <v>17</v>
      </c>
      <c r="C111" s="32"/>
      <c r="D111" s="32"/>
      <c r="E111" s="29">
        <f t="shared" ref="E111" si="27">E110</f>
        <v>12</v>
      </c>
      <c r="F111" s="23" t="s">
        <v>14</v>
      </c>
      <c r="G111" s="24" t="s">
        <v>15</v>
      </c>
      <c r="H111" s="41"/>
      <c r="I111" s="42"/>
    </row>
    <row r="112" spans="1:9" ht="15.75" x14ac:dyDescent="0.25">
      <c r="A112" s="35" t="s">
        <v>44</v>
      </c>
      <c r="B112" s="36" t="s">
        <v>92</v>
      </c>
      <c r="C112" s="37">
        <v>21270210680</v>
      </c>
      <c r="D112" s="37" t="s">
        <v>65</v>
      </c>
      <c r="E112" s="38">
        <v>25</v>
      </c>
      <c r="F112" s="23" t="s">
        <v>14</v>
      </c>
      <c r="G112" s="24" t="s">
        <v>15</v>
      </c>
      <c r="H112" s="25">
        <v>3221</v>
      </c>
      <c r="I112" s="26" t="s">
        <v>16</v>
      </c>
    </row>
    <row r="113" spans="1:9" ht="15.75" x14ac:dyDescent="0.25">
      <c r="A113" s="31"/>
      <c r="B113" s="39" t="s">
        <v>17</v>
      </c>
      <c r="C113" s="32"/>
      <c r="D113" s="32"/>
      <c r="E113" s="29">
        <f t="shared" ref="E113" si="28">E112</f>
        <v>25</v>
      </c>
      <c r="F113" s="23" t="s">
        <v>14</v>
      </c>
      <c r="G113" s="24" t="s">
        <v>15</v>
      </c>
      <c r="H113" s="41"/>
      <c r="I113" s="42"/>
    </row>
    <row r="114" spans="1:9" ht="15.75" x14ac:dyDescent="0.25">
      <c r="A114" s="35" t="s">
        <v>44</v>
      </c>
      <c r="B114" s="36" t="s">
        <v>93</v>
      </c>
      <c r="C114" s="37">
        <v>30315988816</v>
      </c>
      <c r="D114" s="37" t="s">
        <v>65</v>
      </c>
      <c r="E114" s="38">
        <f>10+6</f>
        <v>16</v>
      </c>
      <c r="F114" s="23" t="s">
        <v>14</v>
      </c>
      <c r="G114" s="24" t="s">
        <v>15</v>
      </c>
      <c r="H114" s="40">
        <v>3211</v>
      </c>
      <c r="I114" s="26" t="s">
        <v>26</v>
      </c>
    </row>
    <row r="115" spans="1:9" ht="15.75" x14ac:dyDescent="0.25">
      <c r="A115" s="31"/>
      <c r="B115" s="39" t="s">
        <v>17</v>
      </c>
      <c r="C115" s="32"/>
      <c r="D115" s="32"/>
      <c r="E115" s="29">
        <f t="shared" ref="E115" si="29">E114</f>
        <v>16</v>
      </c>
      <c r="F115" s="23" t="s">
        <v>14</v>
      </c>
      <c r="G115" s="24" t="s">
        <v>15</v>
      </c>
      <c r="H115" s="41"/>
      <c r="I115" s="42"/>
    </row>
    <row r="116" spans="1:9" ht="15.75" x14ac:dyDescent="0.25">
      <c r="A116" s="35" t="s">
        <v>44</v>
      </c>
      <c r="B116" s="36" t="s">
        <v>94</v>
      </c>
      <c r="C116" s="37">
        <v>66089976432</v>
      </c>
      <c r="D116" s="37" t="s">
        <v>95</v>
      </c>
      <c r="E116" s="38">
        <f>22.85+37.96</f>
        <v>60.81</v>
      </c>
      <c r="F116" s="23" t="s">
        <v>14</v>
      </c>
      <c r="G116" s="24" t="s">
        <v>15</v>
      </c>
      <c r="H116" s="25">
        <v>3293</v>
      </c>
      <c r="I116" s="26" t="s">
        <v>81</v>
      </c>
    </row>
    <row r="117" spans="1:9" ht="15.75" x14ac:dyDescent="0.25">
      <c r="A117" s="20"/>
      <c r="B117" s="39" t="s">
        <v>17</v>
      </c>
      <c r="C117" s="32"/>
      <c r="D117" s="32"/>
      <c r="E117" s="29">
        <f t="shared" ref="E117" si="30">E116</f>
        <v>60.81</v>
      </c>
      <c r="F117" s="23" t="s">
        <v>14</v>
      </c>
      <c r="G117" s="48" t="s">
        <v>15</v>
      </c>
      <c r="H117" s="41"/>
      <c r="I117" s="49"/>
    </row>
    <row r="118" spans="1:9" ht="15.75" x14ac:dyDescent="0.25">
      <c r="A118" s="50" t="s">
        <v>11</v>
      </c>
      <c r="B118" s="50" t="s">
        <v>96</v>
      </c>
      <c r="C118" s="50">
        <v>18683136487</v>
      </c>
      <c r="D118" s="51" t="s">
        <v>13</v>
      </c>
      <c r="E118" s="52">
        <f>837.07+6478574.59+82.17+4684.59+82.75+5731.7+611.13+1036.25+6978.57+76013.36+9674.84</f>
        <v>6584307.0200000005</v>
      </c>
      <c r="F118" s="53" t="s">
        <v>14</v>
      </c>
      <c r="G118" s="54" t="s">
        <v>15</v>
      </c>
      <c r="H118" s="51">
        <v>3111</v>
      </c>
      <c r="I118" s="55" t="s">
        <v>97</v>
      </c>
    </row>
    <row r="119" spans="1:9" ht="15.75" x14ac:dyDescent="0.25">
      <c r="A119" s="50" t="s">
        <v>11</v>
      </c>
      <c r="B119" s="50" t="s">
        <v>96</v>
      </c>
      <c r="C119" s="50">
        <v>18683136487</v>
      </c>
      <c r="D119" s="51" t="s">
        <v>13</v>
      </c>
      <c r="E119" s="52">
        <f>383398.77</f>
        <v>383398.77</v>
      </c>
      <c r="F119" s="53" t="s">
        <v>14</v>
      </c>
      <c r="G119" s="54" t="s">
        <v>15</v>
      </c>
      <c r="H119" s="51">
        <v>3113</v>
      </c>
      <c r="I119" s="55" t="s">
        <v>98</v>
      </c>
    </row>
    <row r="120" spans="1:9" ht="15.75" x14ac:dyDescent="0.25">
      <c r="A120" s="50" t="s">
        <v>11</v>
      </c>
      <c r="B120" s="50" t="s">
        <v>96</v>
      </c>
      <c r="C120" s="50">
        <v>18683136487</v>
      </c>
      <c r="D120" s="51" t="s">
        <v>13</v>
      </c>
      <c r="E120" s="52">
        <f>41.53+158144.2+77.51</f>
        <v>158263.24000000002</v>
      </c>
      <c r="F120" s="53" t="s">
        <v>14</v>
      </c>
      <c r="G120" s="54" t="s">
        <v>15</v>
      </c>
      <c r="H120" s="51">
        <v>3131</v>
      </c>
      <c r="I120" s="55" t="s">
        <v>99</v>
      </c>
    </row>
    <row r="121" spans="1:9" ht="15.75" x14ac:dyDescent="0.25">
      <c r="A121" s="50" t="s">
        <v>11</v>
      </c>
      <c r="B121" s="50" t="s">
        <v>96</v>
      </c>
      <c r="C121" s="50">
        <v>18683136487</v>
      </c>
      <c r="D121" s="51" t="s">
        <v>13</v>
      </c>
      <c r="E121" s="52">
        <f>122.23+1089513.81+63.15+945.73+504.18+245.91</f>
        <v>1091395.0099999998</v>
      </c>
      <c r="F121" s="53" t="s">
        <v>14</v>
      </c>
      <c r="G121" s="54" t="s">
        <v>15</v>
      </c>
      <c r="H121" s="51">
        <v>3132</v>
      </c>
      <c r="I121" s="55" t="s">
        <v>100</v>
      </c>
    </row>
    <row r="122" spans="1:9" ht="15.75" x14ac:dyDescent="0.25">
      <c r="A122" s="50" t="s">
        <v>11</v>
      </c>
      <c r="B122" s="50" t="s">
        <v>96</v>
      </c>
      <c r="C122" s="50">
        <v>18683136487</v>
      </c>
      <c r="D122" s="51" t="s">
        <v>13</v>
      </c>
      <c r="E122" s="52">
        <f>538.97+291872.4</f>
        <v>292411.37</v>
      </c>
      <c r="F122" s="53" t="s">
        <v>14</v>
      </c>
      <c r="G122" s="54" t="s">
        <v>15</v>
      </c>
      <c r="H122" s="51">
        <v>3212</v>
      </c>
      <c r="I122" s="55" t="s">
        <v>101</v>
      </c>
    </row>
    <row r="123" spans="1:9" ht="15.75" x14ac:dyDescent="0.25">
      <c r="A123" s="50" t="s">
        <v>11</v>
      </c>
      <c r="B123" s="50" t="s">
        <v>96</v>
      </c>
      <c r="C123" s="50">
        <v>18683136487</v>
      </c>
      <c r="D123" s="51" t="s">
        <v>13</v>
      </c>
      <c r="E123" s="52">
        <f>47922.35+780900</f>
        <v>828822.35</v>
      </c>
      <c r="F123" s="53" t="s">
        <v>14</v>
      </c>
      <c r="G123" s="54" t="s">
        <v>15</v>
      </c>
      <c r="H123" s="51">
        <v>3121</v>
      </c>
      <c r="I123" s="55" t="s">
        <v>102</v>
      </c>
    </row>
    <row r="124" spans="1:9" ht="15.75" x14ac:dyDescent="0.25">
      <c r="A124" s="56"/>
      <c r="B124" s="57"/>
      <c r="C124" s="50"/>
      <c r="D124" s="51"/>
      <c r="E124" s="52"/>
      <c r="F124" s="53"/>
      <c r="G124" s="54"/>
      <c r="H124" s="51"/>
      <c r="I124" s="58"/>
    </row>
    <row r="125" spans="1:9" ht="15.75" x14ac:dyDescent="0.25">
      <c r="A125" s="56"/>
      <c r="B125" s="59" t="s">
        <v>17</v>
      </c>
      <c r="C125" s="60"/>
      <c r="D125" s="61"/>
      <c r="E125" s="62">
        <f>SUM(E118:E124)</f>
        <v>9338597.7599999998</v>
      </c>
      <c r="F125" s="53" t="s">
        <v>14</v>
      </c>
      <c r="G125" s="54"/>
      <c r="H125" s="61"/>
      <c r="I125" s="63"/>
    </row>
  </sheetData>
  <mergeCells count="1">
    <mergeCell ref="B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Vučić Grđan</dc:creator>
  <cp:lastModifiedBy>Martina Vučić Grđan</cp:lastModifiedBy>
  <dcterms:created xsi:type="dcterms:W3CDTF">2026-07-10T08:09:49Z</dcterms:created>
  <dcterms:modified xsi:type="dcterms:W3CDTF">2026-07-10T08:11:29Z</dcterms:modified>
</cp:coreProperties>
</file>